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Jan\Documents\60\9-08 2017 do 15-7-2018\9-Jihlava\2018\Příprava PD\PD\F Soupis prací a dodávek\"/>
    </mc:Choice>
  </mc:AlternateContent>
  <xr:revisionPtr revIDLastSave="0" documentId="8_{25E455D5-B051-4DB2-8A91-D3449C1D5DD0}" xr6:coauthVersionLast="36" xr6:coauthVersionMax="36" xr10:uidLastSave="{00000000-0000-0000-0000-000000000000}"/>
  <bookViews>
    <workbookView xWindow="0" yWindow="0" windowWidth="30720" windowHeight="12852" xr2:uid="{00000000-000D-0000-FFFF-FFFF00000000}"/>
  </bookViews>
  <sheets>
    <sheet name="D.1.1 - Bourací a stavebn..." sheetId="3" r:id="rId1"/>
    <sheet name="Pokyny pro vyplnění" sheetId="7" r:id="rId2"/>
  </sheets>
  <definedNames>
    <definedName name="_xlnm._FilterDatabase" localSheetId="0" hidden="1">'D.1.1 - Bourací a stavebn...'!$C$100:$K$514</definedName>
    <definedName name="_xlnm.Print_Titles" localSheetId="0">'D.1.1 - Bourací a stavebn...'!$100:$100</definedName>
    <definedName name="_xlnm.Print_Area" localSheetId="0">'D.1.1 - Bourací a stavebn...'!$C$4:$J$36,'D.1.1 - Bourací a stavebn...'!$C$42:$J$82,'D.1.1 - Bourací a stavebn...'!$C$88:$K$514</definedName>
    <definedName name="_xlnm.Print_Area" localSheetId="1">'Pokyny pro vyplnění'!$B$2:$K$69,'Pokyny pro vyplnění'!$B$72:$K$116,'Pokyny pro vyplnění'!$B$119:$K$188,'Pokyny pro vyplnění'!$B$196:$K$216</definedName>
  </definedNames>
  <calcPr calcId="162913"/>
</workbook>
</file>

<file path=xl/calcChain.xml><?xml version="1.0" encoding="utf-8"?>
<calcChain xmlns="http://schemas.openxmlformats.org/spreadsheetml/2006/main">
  <c r="BI513" i="3" l="1"/>
  <c r="BH513" i="3"/>
  <c r="BG513" i="3"/>
  <c r="BF513" i="3"/>
  <c r="T513" i="3"/>
  <c r="T512" i="3" s="1"/>
  <c r="T511" i="3" s="1"/>
  <c r="R513" i="3"/>
  <c r="R512" i="3" s="1"/>
  <c r="R511" i="3" s="1"/>
  <c r="P513" i="3"/>
  <c r="P512" i="3" s="1"/>
  <c r="P511" i="3" s="1"/>
  <c r="BK513" i="3"/>
  <c r="BK512" i="3" s="1"/>
  <c r="J513" i="3"/>
  <c r="BE513" i="3" s="1"/>
  <c r="BI509" i="3"/>
  <c r="BH509" i="3"/>
  <c r="BG509" i="3"/>
  <c r="BF509" i="3"/>
  <c r="T509" i="3"/>
  <c r="T508" i="3" s="1"/>
  <c r="R509" i="3"/>
  <c r="R508" i="3" s="1"/>
  <c r="P509" i="3"/>
  <c r="P508" i="3" s="1"/>
  <c r="BK509" i="3"/>
  <c r="BK508" i="3" s="1"/>
  <c r="J508" i="3" s="1"/>
  <c r="J79" i="3" s="1"/>
  <c r="J509" i="3"/>
  <c r="BE509" i="3" s="1"/>
  <c r="BI504" i="3"/>
  <c r="BH504" i="3"/>
  <c r="BG504" i="3"/>
  <c r="BF504" i="3"/>
  <c r="T504" i="3"/>
  <c r="T503" i="3" s="1"/>
  <c r="R504" i="3"/>
  <c r="R503" i="3" s="1"/>
  <c r="P504" i="3"/>
  <c r="P503" i="3" s="1"/>
  <c r="BK504" i="3"/>
  <c r="BK503" i="3" s="1"/>
  <c r="J503" i="3" s="1"/>
  <c r="J78" i="3" s="1"/>
  <c r="J504" i="3"/>
  <c r="BE504" i="3" s="1"/>
  <c r="BI501" i="3"/>
  <c r="BH501" i="3"/>
  <c r="BG501" i="3"/>
  <c r="BF501" i="3"/>
  <c r="T501" i="3"/>
  <c r="R501" i="3"/>
  <c r="P501" i="3"/>
  <c r="BK501" i="3"/>
  <c r="J501" i="3"/>
  <c r="BE501" i="3" s="1"/>
  <c r="BI500" i="3"/>
  <c r="BH500" i="3"/>
  <c r="BG500" i="3"/>
  <c r="BF500" i="3"/>
  <c r="T500" i="3"/>
  <c r="R500" i="3"/>
  <c r="P500" i="3"/>
  <c r="BK500" i="3"/>
  <c r="J500" i="3"/>
  <c r="BE500" i="3" s="1"/>
  <c r="BI499" i="3"/>
  <c r="BH499" i="3"/>
  <c r="BG499" i="3"/>
  <c r="BF499" i="3"/>
  <c r="T499" i="3"/>
  <c r="R499" i="3"/>
  <c r="P499" i="3"/>
  <c r="BK499" i="3"/>
  <c r="J499" i="3"/>
  <c r="BE499" i="3" s="1"/>
  <c r="BI498" i="3"/>
  <c r="BH498" i="3"/>
  <c r="BG498" i="3"/>
  <c r="BF498" i="3"/>
  <c r="T498" i="3"/>
  <c r="R498" i="3"/>
  <c r="P498" i="3"/>
  <c r="BK498" i="3"/>
  <c r="J498" i="3"/>
  <c r="BE498" i="3" s="1"/>
  <c r="BI493" i="3"/>
  <c r="BH493" i="3"/>
  <c r="BG493" i="3"/>
  <c r="BF493" i="3"/>
  <c r="T493" i="3"/>
  <c r="R493" i="3"/>
  <c r="P493" i="3"/>
  <c r="BK493" i="3"/>
  <c r="J493" i="3"/>
  <c r="BE493" i="3" s="1"/>
  <c r="BI491" i="3"/>
  <c r="BH491" i="3"/>
  <c r="BG491" i="3"/>
  <c r="BF491" i="3"/>
  <c r="T491" i="3"/>
  <c r="R491" i="3"/>
  <c r="P491" i="3"/>
  <c r="BK491" i="3"/>
  <c r="J491" i="3"/>
  <c r="BE491" i="3" s="1"/>
  <c r="BI486" i="3"/>
  <c r="BH486" i="3"/>
  <c r="BG486" i="3"/>
  <c r="BF486" i="3"/>
  <c r="T486" i="3"/>
  <c r="R486" i="3"/>
  <c r="P486" i="3"/>
  <c r="BK486" i="3"/>
  <c r="J486" i="3"/>
  <c r="BE486" i="3"/>
  <c r="BI485" i="3"/>
  <c r="BH485" i="3"/>
  <c r="BG485" i="3"/>
  <c r="BF485" i="3"/>
  <c r="T485" i="3"/>
  <c r="R485" i="3"/>
  <c r="P485" i="3"/>
  <c r="BK485" i="3"/>
  <c r="J485" i="3"/>
  <c r="BE485" i="3" s="1"/>
  <c r="BI483" i="3"/>
  <c r="BH483" i="3"/>
  <c r="BG483" i="3"/>
  <c r="BF483" i="3"/>
  <c r="T483" i="3"/>
  <c r="R483" i="3"/>
  <c r="P483" i="3"/>
  <c r="BK483" i="3"/>
  <c r="J483" i="3"/>
  <c r="BE483" i="3" s="1"/>
  <c r="BI482" i="3"/>
  <c r="BH482" i="3"/>
  <c r="BG482" i="3"/>
  <c r="BF482" i="3"/>
  <c r="T482" i="3"/>
  <c r="R482" i="3"/>
  <c r="P482" i="3"/>
  <c r="BK482" i="3"/>
  <c r="J482" i="3"/>
  <c r="BE482" i="3" s="1"/>
  <c r="BI481" i="3"/>
  <c r="BH481" i="3"/>
  <c r="BG481" i="3"/>
  <c r="BF481" i="3"/>
  <c r="T481" i="3"/>
  <c r="R481" i="3"/>
  <c r="P481" i="3"/>
  <c r="BK481" i="3"/>
  <c r="J481" i="3"/>
  <c r="BE481" i="3" s="1"/>
  <c r="BI480" i="3"/>
  <c r="BH480" i="3"/>
  <c r="BG480" i="3"/>
  <c r="BF480" i="3"/>
  <c r="T480" i="3"/>
  <c r="R480" i="3"/>
  <c r="P480" i="3"/>
  <c r="BK480" i="3"/>
  <c r="J480" i="3"/>
  <c r="BE480" i="3" s="1"/>
  <c r="BI479" i="3"/>
  <c r="BH479" i="3"/>
  <c r="BG479" i="3"/>
  <c r="BF479" i="3"/>
  <c r="T479" i="3"/>
  <c r="R479" i="3"/>
  <c r="P479" i="3"/>
  <c r="BK479" i="3"/>
  <c r="J479" i="3"/>
  <c r="BE479" i="3" s="1"/>
  <c r="BI474" i="3"/>
  <c r="BH474" i="3"/>
  <c r="BG474" i="3"/>
  <c r="BF474" i="3"/>
  <c r="T474" i="3"/>
  <c r="R474" i="3"/>
  <c r="P474" i="3"/>
  <c r="BK474" i="3"/>
  <c r="J474" i="3"/>
  <c r="BE474" i="3" s="1"/>
  <c r="BI472" i="3"/>
  <c r="BH472" i="3"/>
  <c r="BG472" i="3"/>
  <c r="BF472" i="3"/>
  <c r="T472" i="3"/>
  <c r="R472" i="3"/>
  <c r="P472" i="3"/>
  <c r="BK472" i="3"/>
  <c r="J472" i="3"/>
  <c r="BE472" i="3" s="1"/>
  <c r="BI470" i="3"/>
  <c r="BH470" i="3"/>
  <c r="BG470" i="3"/>
  <c r="BF470" i="3"/>
  <c r="T470" i="3"/>
  <c r="R470" i="3"/>
  <c r="P470" i="3"/>
  <c r="BK470" i="3"/>
  <c r="J470" i="3"/>
  <c r="BE470" i="3" s="1"/>
  <c r="BI466" i="3"/>
  <c r="BH466" i="3"/>
  <c r="BG466" i="3"/>
  <c r="BF466" i="3"/>
  <c r="T466" i="3"/>
  <c r="R466" i="3"/>
  <c r="P466" i="3"/>
  <c r="BK466" i="3"/>
  <c r="J466" i="3"/>
  <c r="BE466" i="3" s="1"/>
  <c r="BI465" i="3"/>
  <c r="BH465" i="3"/>
  <c r="BG465" i="3"/>
  <c r="BF465" i="3"/>
  <c r="T465" i="3"/>
  <c r="R465" i="3"/>
  <c r="P465" i="3"/>
  <c r="BK465" i="3"/>
  <c r="J465" i="3"/>
  <c r="BE465" i="3" s="1"/>
  <c r="BI463" i="3"/>
  <c r="BH463" i="3"/>
  <c r="BG463" i="3"/>
  <c r="BF463" i="3"/>
  <c r="T463" i="3"/>
  <c r="R463" i="3"/>
  <c r="P463" i="3"/>
  <c r="BK463" i="3"/>
  <c r="J463" i="3"/>
  <c r="BE463" i="3" s="1"/>
  <c r="BI461" i="3"/>
  <c r="BH461" i="3"/>
  <c r="BG461" i="3"/>
  <c r="BF461" i="3"/>
  <c r="T461" i="3"/>
  <c r="R461" i="3"/>
  <c r="P461" i="3"/>
  <c r="BK461" i="3"/>
  <c r="J461" i="3"/>
  <c r="BE461" i="3" s="1"/>
  <c r="BI460" i="3"/>
  <c r="BH460" i="3"/>
  <c r="BG460" i="3"/>
  <c r="BF460" i="3"/>
  <c r="T460" i="3"/>
  <c r="R460" i="3"/>
  <c r="P460" i="3"/>
  <c r="BK460" i="3"/>
  <c r="J460" i="3"/>
  <c r="BE460" i="3" s="1"/>
  <c r="BI459" i="3"/>
  <c r="BH459" i="3"/>
  <c r="BG459" i="3"/>
  <c r="BF459" i="3"/>
  <c r="T459" i="3"/>
  <c r="R459" i="3"/>
  <c r="P459" i="3"/>
  <c r="BK459" i="3"/>
  <c r="J459" i="3"/>
  <c r="BE459" i="3" s="1"/>
  <c r="BI456" i="3"/>
  <c r="BH456" i="3"/>
  <c r="BG456" i="3"/>
  <c r="BF456" i="3"/>
  <c r="T456" i="3"/>
  <c r="R456" i="3"/>
  <c r="P456" i="3"/>
  <c r="BK456" i="3"/>
  <c r="J456" i="3"/>
  <c r="BE456" i="3" s="1"/>
  <c r="BI455" i="3"/>
  <c r="BH455" i="3"/>
  <c r="BG455" i="3"/>
  <c r="BF455" i="3"/>
  <c r="T455" i="3"/>
  <c r="R455" i="3"/>
  <c r="P455" i="3"/>
  <c r="BK455" i="3"/>
  <c r="J455" i="3"/>
  <c r="BE455" i="3" s="1"/>
  <c r="BI454" i="3"/>
  <c r="BH454" i="3"/>
  <c r="BG454" i="3"/>
  <c r="BF454" i="3"/>
  <c r="T454" i="3"/>
  <c r="R454" i="3"/>
  <c r="P454" i="3"/>
  <c r="BK454" i="3"/>
  <c r="J454" i="3"/>
  <c r="BE454" i="3" s="1"/>
  <c r="BI453" i="3"/>
  <c r="BH453" i="3"/>
  <c r="BG453" i="3"/>
  <c r="BF453" i="3"/>
  <c r="T453" i="3"/>
  <c r="R453" i="3"/>
  <c r="P453" i="3"/>
  <c r="BK453" i="3"/>
  <c r="J453" i="3"/>
  <c r="BE453" i="3" s="1"/>
  <c r="BI447" i="3"/>
  <c r="BH447" i="3"/>
  <c r="BG447" i="3"/>
  <c r="BF447" i="3"/>
  <c r="T447" i="3"/>
  <c r="R447" i="3"/>
  <c r="P447" i="3"/>
  <c r="BK447" i="3"/>
  <c r="J447" i="3"/>
  <c r="BE447" i="3"/>
  <c r="BI442" i="3"/>
  <c r="BH442" i="3"/>
  <c r="BG442" i="3"/>
  <c r="BF442" i="3"/>
  <c r="T442" i="3"/>
  <c r="T441" i="3" s="1"/>
  <c r="R442" i="3"/>
  <c r="R441" i="3" s="1"/>
  <c r="P442" i="3"/>
  <c r="P441" i="3" s="1"/>
  <c r="BK442" i="3"/>
  <c r="BK441" i="3" s="1"/>
  <c r="J441" i="3" s="1"/>
  <c r="J74" i="3" s="1"/>
  <c r="J442" i="3"/>
  <c r="BE442" i="3" s="1"/>
  <c r="BI440" i="3"/>
  <c r="BH440" i="3"/>
  <c r="BG440" i="3"/>
  <c r="BF440" i="3"/>
  <c r="T440" i="3"/>
  <c r="R440" i="3"/>
  <c r="P440" i="3"/>
  <c r="BK440" i="3"/>
  <c r="J440" i="3"/>
  <c r="BE440" i="3" s="1"/>
  <c r="BI425" i="3"/>
  <c r="BH425" i="3"/>
  <c r="BG425" i="3"/>
  <c r="BF425" i="3"/>
  <c r="T425" i="3"/>
  <c r="R425" i="3"/>
  <c r="P425" i="3"/>
  <c r="BK425" i="3"/>
  <c r="J425" i="3"/>
  <c r="BE425" i="3"/>
  <c r="BI424" i="3"/>
  <c r="BH424" i="3"/>
  <c r="BG424" i="3"/>
  <c r="BF424" i="3"/>
  <c r="T424" i="3"/>
  <c r="R424" i="3"/>
  <c r="P424" i="3"/>
  <c r="BK424" i="3"/>
  <c r="J424" i="3"/>
  <c r="BE424" i="3" s="1"/>
  <c r="BI423" i="3"/>
  <c r="BH423" i="3"/>
  <c r="BG423" i="3"/>
  <c r="BF423" i="3"/>
  <c r="T423" i="3"/>
  <c r="R423" i="3"/>
  <c r="P423" i="3"/>
  <c r="BK423" i="3"/>
  <c r="J423" i="3"/>
  <c r="BE423" i="3" s="1"/>
  <c r="BI422" i="3"/>
  <c r="BH422" i="3"/>
  <c r="BG422" i="3"/>
  <c r="BF422" i="3"/>
  <c r="T422" i="3"/>
  <c r="R422" i="3"/>
  <c r="P422" i="3"/>
  <c r="BK422" i="3"/>
  <c r="J422" i="3"/>
  <c r="BE422" i="3" s="1"/>
  <c r="BI421" i="3"/>
  <c r="BH421" i="3"/>
  <c r="BG421" i="3"/>
  <c r="BF421" i="3"/>
  <c r="T421" i="3"/>
  <c r="R421" i="3"/>
  <c r="P421" i="3"/>
  <c r="BK421" i="3"/>
  <c r="J421" i="3"/>
  <c r="BE421" i="3" s="1"/>
  <c r="BI420" i="3"/>
  <c r="BH420" i="3"/>
  <c r="BG420" i="3"/>
  <c r="BF420" i="3"/>
  <c r="T420" i="3"/>
  <c r="R420" i="3"/>
  <c r="P420" i="3"/>
  <c r="BK420" i="3"/>
  <c r="J420" i="3"/>
  <c r="BE420" i="3" s="1"/>
  <c r="BI419" i="3"/>
  <c r="BH419" i="3"/>
  <c r="BG419" i="3"/>
  <c r="BF419" i="3"/>
  <c r="T419" i="3"/>
  <c r="R419" i="3"/>
  <c r="P419" i="3"/>
  <c r="BK419" i="3"/>
  <c r="J419" i="3"/>
  <c r="BE419" i="3" s="1"/>
  <c r="BI418" i="3"/>
  <c r="BH418" i="3"/>
  <c r="BG418" i="3"/>
  <c r="BF418" i="3"/>
  <c r="T418" i="3"/>
  <c r="R418" i="3"/>
  <c r="P418" i="3"/>
  <c r="BK418" i="3"/>
  <c r="J418" i="3"/>
  <c r="BE418" i="3" s="1"/>
  <c r="BI417" i="3"/>
  <c r="BH417" i="3"/>
  <c r="BG417" i="3"/>
  <c r="BF417" i="3"/>
  <c r="T417" i="3"/>
  <c r="R417" i="3"/>
  <c r="P417" i="3"/>
  <c r="BK417" i="3"/>
  <c r="J417" i="3"/>
  <c r="BE417" i="3" s="1"/>
  <c r="BI415" i="3"/>
  <c r="BH415" i="3"/>
  <c r="BG415" i="3"/>
  <c r="BF415" i="3"/>
  <c r="T415" i="3"/>
  <c r="R415" i="3"/>
  <c r="P415" i="3"/>
  <c r="BK415" i="3"/>
  <c r="J415" i="3"/>
  <c r="BE415" i="3" s="1"/>
  <c r="BI411" i="3"/>
  <c r="BH411" i="3"/>
  <c r="BG411" i="3"/>
  <c r="BF411" i="3"/>
  <c r="T411" i="3"/>
  <c r="R411" i="3"/>
  <c r="P411" i="3"/>
  <c r="BK411" i="3"/>
  <c r="J411" i="3"/>
  <c r="BE411" i="3" s="1"/>
  <c r="BI409" i="3"/>
  <c r="BH409" i="3"/>
  <c r="BG409" i="3"/>
  <c r="BF409" i="3"/>
  <c r="T409" i="3"/>
  <c r="R409" i="3"/>
  <c r="P409" i="3"/>
  <c r="BK409" i="3"/>
  <c r="J409" i="3"/>
  <c r="BE409" i="3" s="1"/>
  <c r="BI405" i="3"/>
  <c r="BH405" i="3"/>
  <c r="BG405" i="3"/>
  <c r="BF405" i="3"/>
  <c r="T405" i="3"/>
  <c r="R405" i="3"/>
  <c r="P405" i="3"/>
  <c r="BK405" i="3"/>
  <c r="J405" i="3"/>
  <c r="BE405" i="3" s="1"/>
  <c r="BI404" i="3"/>
  <c r="BH404" i="3"/>
  <c r="BG404" i="3"/>
  <c r="BF404" i="3"/>
  <c r="T404" i="3"/>
  <c r="R404" i="3"/>
  <c r="P404" i="3"/>
  <c r="BK404" i="3"/>
  <c r="J404" i="3"/>
  <c r="BE404" i="3"/>
  <c r="BI400" i="3"/>
  <c r="BH400" i="3"/>
  <c r="BG400" i="3"/>
  <c r="BF400" i="3"/>
  <c r="T400" i="3"/>
  <c r="R400" i="3"/>
  <c r="P400" i="3"/>
  <c r="BK400" i="3"/>
  <c r="J400" i="3"/>
  <c r="BE400" i="3" s="1"/>
  <c r="BI398" i="3"/>
  <c r="BH398" i="3"/>
  <c r="BG398" i="3"/>
  <c r="BF398" i="3"/>
  <c r="T398" i="3"/>
  <c r="R398" i="3"/>
  <c r="P398" i="3"/>
  <c r="BK398" i="3"/>
  <c r="J398" i="3"/>
  <c r="BE398" i="3" s="1"/>
  <c r="BI393" i="3"/>
  <c r="BH393" i="3"/>
  <c r="BG393" i="3"/>
  <c r="BF393" i="3"/>
  <c r="T393" i="3"/>
  <c r="R393" i="3"/>
  <c r="P393" i="3"/>
  <c r="BK393" i="3"/>
  <c r="J393" i="3"/>
  <c r="BE393" i="3" s="1"/>
  <c r="BI391" i="3"/>
  <c r="BH391" i="3"/>
  <c r="BG391" i="3"/>
  <c r="BF391" i="3"/>
  <c r="T391" i="3"/>
  <c r="R391" i="3"/>
  <c r="P391" i="3"/>
  <c r="BK391" i="3"/>
  <c r="J391" i="3"/>
  <c r="BE391" i="3"/>
  <c r="BI386" i="3"/>
  <c r="BH386" i="3"/>
  <c r="BG386" i="3"/>
  <c r="BF386" i="3"/>
  <c r="T386" i="3"/>
  <c r="R386" i="3"/>
  <c r="P386" i="3"/>
  <c r="BK386" i="3"/>
  <c r="J386" i="3"/>
  <c r="BE386" i="3" s="1"/>
  <c r="BI385" i="3"/>
  <c r="BH385" i="3"/>
  <c r="BG385" i="3"/>
  <c r="BF385" i="3"/>
  <c r="T385" i="3"/>
  <c r="R385" i="3"/>
  <c r="P385" i="3"/>
  <c r="BK385" i="3"/>
  <c r="J385" i="3"/>
  <c r="BE385" i="3" s="1"/>
  <c r="BI384" i="3"/>
  <c r="BH384" i="3"/>
  <c r="BG384" i="3"/>
  <c r="BF384" i="3"/>
  <c r="T384" i="3"/>
  <c r="R384" i="3"/>
  <c r="P384" i="3"/>
  <c r="BK384" i="3"/>
  <c r="J384" i="3"/>
  <c r="BE384" i="3" s="1"/>
  <c r="BI383" i="3"/>
  <c r="BH383" i="3"/>
  <c r="BG383" i="3"/>
  <c r="BF383" i="3"/>
  <c r="T383" i="3"/>
  <c r="R383" i="3"/>
  <c r="P383" i="3"/>
  <c r="BK383" i="3"/>
  <c r="J383" i="3"/>
  <c r="BE383" i="3"/>
  <c r="BI377" i="3"/>
  <c r="BH377" i="3"/>
  <c r="BG377" i="3"/>
  <c r="BF377" i="3"/>
  <c r="T377" i="3"/>
  <c r="R377" i="3"/>
  <c r="P377" i="3"/>
  <c r="BK377" i="3"/>
  <c r="J377" i="3"/>
  <c r="BE377" i="3" s="1"/>
  <c r="BI367" i="3"/>
  <c r="BH367" i="3"/>
  <c r="BG367" i="3"/>
  <c r="BF367" i="3"/>
  <c r="T367" i="3"/>
  <c r="R367" i="3"/>
  <c r="P367" i="3"/>
  <c r="BK367" i="3"/>
  <c r="J367" i="3"/>
  <c r="BE367" i="3" s="1"/>
  <c r="BI363" i="3"/>
  <c r="BH363" i="3"/>
  <c r="BG363" i="3"/>
  <c r="BF363" i="3"/>
  <c r="T363" i="3"/>
  <c r="R363" i="3"/>
  <c r="P363" i="3"/>
  <c r="BK363" i="3"/>
  <c r="J363" i="3"/>
  <c r="BE363" i="3" s="1"/>
  <c r="BI359" i="3"/>
  <c r="BH359" i="3"/>
  <c r="BG359" i="3"/>
  <c r="BF359" i="3"/>
  <c r="T359" i="3"/>
  <c r="R359" i="3"/>
  <c r="P359" i="3"/>
  <c r="BK359" i="3"/>
  <c r="J359" i="3"/>
  <c r="BE359" i="3" s="1"/>
  <c r="BI358" i="3"/>
  <c r="BH358" i="3"/>
  <c r="BG358" i="3"/>
  <c r="BF358" i="3"/>
  <c r="T358" i="3"/>
  <c r="R358" i="3"/>
  <c r="P358" i="3"/>
  <c r="BK358" i="3"/>
  <c r="J358" i="3"/>
  <c r="BE358" i="3" s="1"/>
  <c r="BI357" i="3"/>
  <c r="BH357" i="3"/>
  <c r="BG357" i="3"/>
  <c r="BF357" i="3"/>
  <c r="T357" i="3"/>
  <c r="R357" i="3"/>
  <c r="P357" i="3"/>
  <c r="BK357" i="3"/>
  <c r="J357" i="3"/>
  <c r="BE357" i="3" s="1"/>
  <c r="BI356" i="3"/>
  <c r="BH356" i="3"/>
  <c r="BG356" i="3"/>
  <c r="BF356" i="3"/>
  <c r="T356" i="3"/>
  <c r="R356" i="3"/>
  <c r="P356" i="3"/>
  <c r="BK356" i="3"/>
  <c r="J356" i="3"/>
  <c r="BE356" i="3" s="1"/>
  <c r="BI355" i="3"/>
  <c r="BH355" i="3"/>
  <c r="BG355" i="3"/>
  <c r="BF355" i="3"/>
  <c r="T355" i="3"/>
  <c r="R355" i="3"/>
  <c r="P355" i="3"/>
  <c r="BK355" i="3"/>
  <c r="J355" i="3"/>
  <c r="BE355" i="3" s="1"/>
  <c r="BI354" i="3"/>
  <c r="BH354" i="3"/>
  <c r="BG354" i="3"/>
  <c r="BF354" i="3"/>
  <c r="T354" i="3"/>
  <c r="R354" i="3"/>
  <c r="P354" i="3"/>
  <c r="BK354" i="3"/>
  <c r="J354" i="3"/>
  <c r="BE354" i="3" s="1"/>
  <c r="BI353" i="3"/>
  <c r="BH353" i="3"/>
  <c r="BG353" i="3"/>
  <c r="BF353" i="3"/>
  <c r="T353" i="3"/>
  <c r="R353" i="3"/>
  <c r="P353" i="3"/>
  <c r="BK353" i="3"/>
  <c r="J353" i="3"/>
  <c r="BE353" i="3" s="1"/>
  <c r="BI352" i="3"/>
  <c r="BH352" i="3"/>
  <c r="BG352" i="3"/>
  <c r="BF352" i="3"/>
  <c r="T352" i="3"/>
  <c r="R352" i="3"/>
  <c r="P352" i="3"/>
  <c r="BK352" i="3"/>
  <c r="J352" i="3"/>
  <c r="BE352" i="3" s="1"/>
  <c r="BI347" i="3"/>
  <c r="BH347" i="3"/>
  <c r="BG347" i="3"/>
  <c r="BF347" i="3"/>
  <c r="T347" i="3"/>
  <c r="R347" i="3"/>
  <c r="P347" i="3"/>
  <c r="BK347" i="3"/>
  <c r="J347" i="3"/>
  <c r="BE347" i="3" s="1"/>
  <c r="BI342" i="3"/>
  <c r="BH342" i="3"/>
  <c r="BG342" i="3"/>
  <c r="BF342" i="3"/>
  <c r="T342" i="3"/>
  <c r="R342" i="3"/>
  <c r="P342" i="3"/>
  <c r="BK342" i="3"/>
  <c r="J342" i="3"/>
  <c r="BE342" i="3" s="1"/>
  <c r="BI341" i="3"/>
  <c r="BH341" i="3"/>
  <c r="BG341" i="3"/>
  <c r="BF341" i="3"/>
  <c r="T341" i="3"/>
  <c r="R341" i="3"/>
  <c r="P341" i="3"/>
  <c r="BK341" i="3"/>
  <c r="J341" i="3"/>
  <c r="BE341" i="3"/>
  <c r="BI339" i="3"/>
  <c r="BH339" i="3"/>
  <c r="BG339" i="3"/>
  <c r="BF339" i="3"/>
  <c r="T339" i="3"/>
  <c r="R339" i="3"/>
  <c r="P339" i="3"/>
  <c r="BK339" i="3"/>
  <c r="J339" i="3"/>
  <c r="BE339" i="3" s="1"/>
  <c r="BI338" i="3"/>
  <c r="BH338" i="3"/>
  <c r="BG338" i="3"/>
  <c r="BF338" i="3"/>
  <c r="T338" i="3"/>
  <c r="R338" i="3"/>
  <c r="P338" i="3"/>
  <c r="BK338" i="3"/>
  <c r="J338" i="3"/>
  <c r="BE338" i="3" s="1"/>
  <c r="BI337" i="3"/>
  <c r="BH337" i="3"/>
  <c r="BG337" i="3"/>
  <c r="BF337" i="3"/>
  <c r="T337" i="3"/>
  <c r="R337" i="3"/>
  <c r="R336" i="3" s="1"/>
  <c r="P337" i="3"/>
  <c r="BK337" i="3"/>
  <c r="J337" i="3"/>
  <c r="BE337" i="3" s="1"/>
  <c r="BI335" i="3"/>
  <c r="BH335" i="3"/>
  <c r="BG335" i="3"/>
  <c r="BF335" i="3"/>
  <c r="T335" i="3"/>
  <c r="R335" i="3"/>
  <c r="P335" i="3"/>
  <c r="BK335" i="3"/>
  <c r="J335" i="3"/>
  <c r="BE335" i="3" s="1"/>
  <c r="BI334" i="3"/>
  <c r="BH334" i="3"/>
  <c r="BG334" i="3"/>
  <c r="BF334" i="3"/>
  <c r="T334" i="3"/>
  <c r="R334" i="3"/>
  <c r="P334" i="3"/>
  <c r="BK334" i="3"/>
  <c r="J334" i="3"/>
  <c r="BE334" i="3"/>
  <c r="BI333" i="3"/>
  <c r="BH333" i="3"/>
  <c r="BG333" i="3"/>
  <c r="BF333" i="3"/>
  <c r="T333" i="3"/>
  <c r="R333" i="3"/>
  <c r="P333" i="3"/>
  <c r="BK333" i="3"/>
  <c r="J333" i="3"/>
  <c r="BE333" i="3" s="1"/>
  <c r="BI329" i="3"/>
  <c r="BH329" i="3"/>
  <c r="BG329" i="3"/>
  <c r="BF329" i="3"/>
  <c r="T329" i="3"/>
  <c r="R329" i="3"/>
  <c r="P329" i="3"/>
  <c r="BK329" i="3"/>
  <c r="J329" i="3"/>
  <c r="BE329" i="3"/>
  <c r="BI327" i="3"/>
  <c r="BH327" i="3"/>
  <c r="BG327" i="3"/>
  <c r="BF327" i="3"/>
  <c r="T327" i="3"/>
  <c r="R327" i="3"/>
  <c r="P327" i="3"/>
  <c r="BK327" i="3"/>
  <c r="J327" i="3"/>
  <c r="BE327" i="3" s="1"/>
  <c r="BI326" i="3"/>
  <c r="BH326" i="3"/>
  <c r="BG326" i="3"/>
  <c r="BF326" i="3"/>
  <c r="T326" i="3"/>
  <c r="T325" i="3" s="1"/>
  <c r="R326" i="3"/>
  <c r="P326" i="3"/>
  <c r="BK326" i="3"/>
  <c r="J326" i="3"/>
  <c r="BE326" i="3" s="1"/>
  <c r="BI324" i="3"/>
  <c r="BH324" i="3"/>
  <c r="BG324" i="3"/>
  <c r="BF324" i="3"/>
  <c r="T324" i="3"/>
  <c r="R324" i="3"/>
  <c r="P324" i="3"/>
  <c r="BK324" i="3"/>
  <c r="J324" i="3"/>
  <c r="BE324" i="3" s="1"/>
  <c r="BI323" i="3"/>
  <c r="BH323" i="3"/>
  <c r="BG323" i="3"/>
  <c r="BF323" i="3"/>
  <c r="T323" i="3"/>
  <c r="R323" i="3"/>
  <c r="P323" i="3"/>
  <c r="BK323" i="3"/>
  <c r="J323" i="3"/>
  <c r="BE323" i="3" s="1"/>
  <c r="BI322" i="3"/>
  <c r="BH322" i="3"/>
  <c r="BG322" i="3"/>
  <c r="BF322" i="3"/>
  <c r="T322" i="3"/>
  <c r="R322" i="3"/>
  <c r="P322" i="3"/>
  <c r="BK322" i="3"/>
  <c r="J322" i="3"/>
  <c r="BE322" i="3" s="1"/>
  <c r="BI321" i="3"/>
  <c r="BH321" i="3"/>
  <c r="BG321" i="3"/>
  <c r="BF321" i="3"/>
  <c r="T321" i="3"/>
  <c r="R321" i="3"/>
  <c r="P321" i="3"/>
  <c r="BK321" i="3"/>
  <c r="J321" i="3"/>
  <c r="BE321" i="3"/>
  <c r="BI319" i="3"/>
  <c r="BH319" i="3"/>
  <c r="BG319" i="3"/>
  <c r="BF319" i="3"/>
  <c r="T319" i="3"/>
  <c r="R319" i="3"/>
  <c r="P319" i="3"/>
  <c r="BK319" i="3"/>
  <c r="J319" i="3"/>
  <c r="BE319" i="3" s="1"/>
  <c r="BI318" i="3"/>
  <c r="BH318" i="3"/>
  <c r="BG318" i="3"/>
  <c r="BF318" i="3"/>
  <c r="T318" i="3"/>
  <c r="T317" i="3" s="1"/>
  <c r="R318" i="3"/>
  <c r="P318" i="3"/>
  <c r="BK318" i="3"/>
  <c r="J318" i="3"/>
  <c r="BE318" i="3" s="1"/>
  <c r="BI315" i="3"/>
  <c r="BH315" i="3"/>
  <c r="BG315" i="3"/>
  <c r="BF315" i="3"/>
  <c r="T315" i="3"/>
  <c r="T314" i="3" s="1"/>
  <c r="R315" i="3"/>
  <c r="R314" i="3" s="1"/>
  <c r="P315" i="3"/>
  <c r="P314" i="3" s="1"/>
  <c r="BK315" i="3"/>
  <c r="BK314" i="3" s="1"/>
  <c r="J314" i="3" s="1"/>
  <c r="J65" i="3" s="1"/>
  <c r="J315" i="3"/>
  <c r="BE315" i="3" s="1"/>
  <c r="BI313" i="3"/>
  <c r="BH313" i="3"/>
  <c r="BG313" i="3"/>
  <c r="BF313" i="3"/>
  <c r="T313" i="3"/>
  <c r="R313" i="3"/>
  <c r="P313" i="3"/>
  <c r="BK313" i="3"/>
  <c r="J313" i="3"/>
  <c r="BE313" i="3" s="1"/>
  <c r="BI311" i="3"/>
  <c r="BH311" i="3"/>
  <c r="BG311" i="3"/>
  <c r="BF311" i="3"/>
  <c r="T311" i="3"/>
  <c r="R311" i="3"/>
  <c r="P311" i="3"/>
  <c r="BK311" i="3"/>
  <c r="J311" i="3"/>
  <c r="BE311" i="3" s="1"/>
  <c r="BI310" i="3"/>
  <c r="BH310" i="3"/>
  <c r="BG310" i="3"/>
  <c r="BF310" i="3"/>
  <c r="T310" i="3"/>
  <c r="R310" i="3"/>
  <c r="P310" i="3"/>
  <c r="BK310" i="3"/>
  <c r="J310" i="3"/>
  <c r="BE310" i="3" s="1"/>
  <c r="BI308" i="3"/>
  <c r="BH308" i="3"/>
  <c r="BG308" i="3"/>
  <c r="BF308" i="3"/>
  <c r="T308" i="3"/>
  <c r="R308" i="3"/>
  <c r="P308" i="3"/>
  <c r="BK308" i="3"/>
  <c r="J308" i="3"/>
  <c r="BE308" i="3" s="1"/>
  <c r="BI307" i="3"/>
  <c r="BH307" i="3"/>
  <c r="BG307" i="3"/>
  <c r="BF307" i="3"/>
  <c r="T307" i="3"/>
  <c r="R307" i="3"/>
  <c r="P307" i="3"/>
  <c r="BK307" i="3"/>
  <c r="J307" i="3"/>
  <c r="BE307" i="3" s="1"/>
  <c r="BI300" i="3"/>
  <c r="BH300" i="3"/>
  <c r="BG300" i="3"/>
  <c r="BF300" i="3"/>
  <c r="T300" i="3"/>
  <c r="R300" i="3"/>
  <c r="P300" i="3"/>
  <c r="BK300" i="3"/>
  <c r="J300" i="3"/>
  <c r="BE300" i="3" s="1"/>
  <c r="BI295" i="3"/>
  <c r="BH295" i="3"/>
  <c r="BG295" i="3"/>
  <c r="BF295" i="3"/>
  <c r="T295" i="3"/>
  <c r="R295" i="3"/>
  <c r="P295" i="3"/>
  <c r="BK295" i="3"/>
  <c r="J295" i="3"/>
  <c r="BE295" i="3" s="1"/>
  <c r="BI294" i="3"/>
  <c r="BH294" i="3"/>
  <c r="BG294" i="3"/>
  <c r="BF294" i="3"/>
  <c r="T294" i="3"/>
  <c r="R294" i="3"/>
  <c r="P294" i="3"/>
  <c r="BK294" i="3"/>
  <c r="J294" i="3"/>
  <c r="BE294" i="3" s="1"/>
  <c r="BI293" i="3"/>
  <c r="BH293" i="3"/>
  <c r="BG293" i="3"/>
  <c r="BF293" i="3"/>
  <c r="T293" i="3"/>
  <c r="R293" i="3"/>
  <c r="P293" i="3"/>
  <c r="BK293" i="3"/>
  <c r="J293" i="3"/>
  <c r="BE293" i="3" s="1"/>
  <c r="BI287" i="3"/>
  <c r="BH287" i="3"/>
  <c r="BG287" i="3"/>
  <c r="BF287" i="3"/>
  <c r="T287" i="3"/>
  <c r="R287" i="3"/>
  <c r="P287" i="3"/>
  <c r="BK287" i="3"/>
  <c r="J287" i="3"/>
  <c r="BE287" i="3" s="1"/>
  <c r="BI283" i="3"/>
  <c r="BH283" i="3"/>
  <c r="BG283" i="3"/>
  <c r="BF283" i="3"/>
  <c r="T283" i="3"/>
  <c r="R283" i="3"/>
  <c r="P283" i="3"/>
  <c r="BK283" i="3"/>
  <c r="J283" i="3"/>
  <c r="BE283" i="3"/>
  <c r="BI277" i="3"/>
  <c r="BH277" i="3"/>
  <c r="BG277" i="3"/>
  <c r="BF277" i="3"/>
  <c r="T277" i="3"/>
  <c r="R277" i="3"/>
  <c r="P277" i="3"/>
  <c r="BK277" i="3"/>
  <c r="J277" i="3"/>
  <c r="BE277" i="3" s="1"/>
  <c r="BI274" i="3"/>
  <c r="BH274" i="3"/>
  <c r="BG274" i="3"/>
  <c r="BF274" i="3"/>
  <c r="T274" i="3"/>
  <c r="R274" i="3"/>
  <c r="P274" i="3"/>
  <c r="BK274" i="3"/>
  <c r="J274" i="3"/>
  <c r="BE274" i="3" s="1"/>
  <c r="BI273" i="3"/>
  <c r="BH273" i="3"/>
  <c r="BG273" i="3"/>
  <c r="BF273" i="3"/>
  <c r="T273" i="3"/>
  <c r="R273" i="3"/>
  <c r="P273" i="3"/>
  <c r="BK273" i="3"/>
  <c r="J273" i="3"/>
  <c r="BE273" i="3" s="1"/>
  <c r="BI262" i="3"/>
  <c r="BH262" i="3"/>
  <c r="BG262" i="3"/>
  <c r="BF262" i="3"/>
  <c r="T262" i="3"/>
  <c r="R262" i="3"/>
  <c r="P262" i="3"/>
  <c r="BK262" i="3"/>
  <c r="J262" i="3"/>
  <c r="BE262" i="3" s="1"/>
  <c r="BI254" i="3"/>
  <c r="BH254" i="3"/>
  <c r="BG254" i="3"/>
  <c r="BF254" i="3"/>
  <c r="T254" i="3"/>
  <c r="R254" i="3"/>
  <c r="P254" i="3"/>
  <c r="BK254" i="3"/>
  <c r="J254" i="3"/>
  <c r="BE254" i="3" s="1"/>
  <c r="BI252" i="3"/>
  <c r="BH252" i="3"/>
  <c r="BG252" i="3"/>
  <c r="BF252" i="3"/>
  <c r="T252" i="3"/>
  <c r="R252" i="3"/>
  <c r="P252" i="3"/>
  <c r="BK252" i="3"/>
  <c r="J252" i="3"/>
  <c r="BE252" i="3" s="1"/>
  <c r="BI248" i="3"/>
  <c r="BH248" i="3"/>
  <c r="BG248" i="3"/>
  <c r="BF248" i="3"/>
  <c r="T248" i="3"/>
  <c r="R248" i="3"/>
  <c r="P248" i="3"/>
  <c r="BK248" i="3"/>
  <c r="J248" i="3"/>
  <c r="BE248" i="3" s="1"/>
  <c r="BI231" i="3"/>
  <c r="BH231" i="3"/>
  <c r="BG231" i="3"/>
  <c r="BF231" i="3"/>
  <c r="T231" i="3"/>
  <c r="R231" i="3"/>
  <c r="P231" i="3"/>
  <c r="BK231" i="3"/>
  <c r="J231" i="3"/>
  <c r="BE231" i="3" s="1"/>
  <c r="BI230" i="3"/>
  <c r="BH230" i="3"/>
  <c r="BG230" i="3"/>
  <c r="BF230" i="3"/>
  <c r="T230" i="3"/>
  <c r="R230" i="3"/>
  <c r="P230" i="3"/>
  <c r="BK230" i="3"/>
  <c r="J230" i="3"/>
  <c r="BE230" i="3" s="1"/>
  <c r="BI229" i="3"/>
  <c r="BH229" i="3"/>
  <c r="BG229" i="3"/>
  <c r="BF229" i="3"/>
  <c r="T229" i="3"/>
  <c r="R229" i="3"/>
  <c r="P229" i="3"/>
  <c r="BK229" i="3"/>
  <c r="J229" i="3"/>
  <c r="BE229" i="3"/>
  <c r="BI227" i="3"/>
  <c r="BH227" i="3"/>
  <c r="BG227" i="3"/>
  <c r="BF227" i="3"/>
  <c r="T227" i="3"/>
  <c r="R227" i="3"/>
  <c r="P227" i="3"/>
  <c r="BK227" i="3"/>
  <c r="J227" i="3"/>
  <c r="BE227" i="3" s="1"/>
  <c r="BI226" i="3"/>
  <c r="BH226" i="3"/>
  <c r="BG226" i="3"/>
  <c r="BF226" i="3"/>
  <c r="T226" i="3"/>
  <c r="R226" i="3"/>
  <c r="P226" i="3"/>
  <c r="BK226" i="3"/>
  <c r="J226" i="3"/>
  <c r="BE226" i="3" s="1"/>
  <c r="BI221" i="3"/>
  <c r="BH221" i="3"/>
  <c r="BG221" i="3"/>
  <c r="BF221" i="3"/>
  <c r="T221" i="3"/>
  <c r="R221" i="3"/>
  <c r="P221" i="3"/>
  <c r="BK221" i="3"/>
  <c r="J221" i="3"/>
  <c r="BE221" i="3"/>
  <c r="BI204" i="3"/>
  <c r="BH204" i="3"/>
  <c r="BG204" i="3"/>
  <c r="BF204" i="3"/>
  <c r="T204" i="3"/>
  <c r="R204" i="3"/>
  <c r="P204" i="3"/>
  <c r="BK204" i="3"/>
  <c r="J204" i="3"/>
  <c r="BE204" i="3"/>
  <c r="BI190" i="3"/>
  <c r="BH190" i="3"/>
  <c r="BG190" i="3"/>
  <c r="BF190" i="3"/>
  <c r="T190" i="3"/>
  <c r="R190" i="3"/>
  <c r="P190" i="3"/>
  <c r="BK190" i="3"/>
  <c r="J190" i="3"/>
  <c r="BE190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 s="1"/>
  <c r="BI160" i="3"/>
  <c r="BH160" i="3"/>
  <c r="BG160" i="3"/>
  <c r="BF160" i="3"/>
  <c r="T160" i="3"/>
  <c r="R160" i="3"/>
  <c r="P160" i="3"/>
  <c r="BK160" i="3"/>
  <c r="J160" i="3"/>
  <c r="BE160" i="3" s="1"/>
  <c r="BI152" i="3"/>
  <c r="BH152" i="3"/>
  <c r="BG152" i="3"/>
  <c r="BF152" i="3"/>
  <c r="T152" i="3"/>
  <c r="R152" i="3"/>
  <c r="P152" i="3"/>
  <c r="BK152" i="3"/>
  <c r="J152" i="3"/>
  <c r="BE152" i="3"/>
  <c r="BI146" i="3"/>
  <c r="BH146" i="3"/>
  <c r="BG146" i="3"/>
  <c r="BF146" i="3"/>
  <c r="T146" i="3"/>
  <c r="T145" i="3" s="1"/>
  <c r="R146" i="3"/>
  <c r="R145" i="3" s="1"/>
  <c r="P146" i="3"/>
  <c r="P145" i="3" s="1"/>
  <c r="BK146" i="3"/>
  <c r="BK145" i="3" s="1"/>
  <c r="J145" i="3" s="1"/>
  <c r="J61" i="3" s="1"/>
  <c r="J146" i="3"/>
  <c r="BE146" i="3" s="1"/>
  <c r="BI140" i="3"/>
  <c r="BH140" i="3"/>
  <c r="BG140" i="3"/>
  <c r="BF140" i="3"/>
  <c r="T140" i="3"/>
  <c r="R140" i="3"/>
  <c r="P140" i="3"/>
  <c r="BK140" i="3"/>
  <c r="J140" i="3"/>
  <c r="BE140" i="3" s="1"/>
  <c r="BI135" i="3"/>
  <c r="BH135" i="3"/>
  <c r="BG135" i="3"/>
  <c r="BF135" i="3"/>
  <c r="T135" i="3"/>
  <c r="R135" i="3"/>
  <c r="P135" i="3"/>
  <c r="BK135" i="3"/>
  <c r="J135" i="3"/>
  <c r="BE135" i="3" s="1"/>
  <c r="BI128" i="3"/>
  <c r="BH128" i="3"/>
  <c r="BG128" i="3"/>
  <c r="BF128" i="3"/>
  <c r="T128" i="3"/>
  <c r="T127" i="3" s="1"/>
  <c r="R128" i="3"/>
  <c r="P128" i="3"/>
  <c r="BK128" i="3"/>
  <c r="J128" i="3"/>
  <c r="BE128" i="3" s="1"/>
  <c r="BI122" i="3"/>
  <c r="BH122" i="3"/>
  <c r="BG122" i="3"/>
  <c r="BF122" i="3"/>
  <c r="T122" i="3"/>
  <c r="R122" i="3"/>
  <c r="P122" i="3"/>
  <c r="BK122" i="3"/>
  <c r="J122" i="3"/>
  <c r="BE122" i="3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BK117" i="3" s="1"/>
  <c r="J117" i="3" s="1"/>
  <c r="J59" i="3" s="1"/>
  <c r="J118" i="3"/>
  <c r="BE118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J97" i="3"/>
  <c r="F97" i="3"/>
  <c r="F95" i="3"/>
  <c r="E93" i="3"/>
  <c r="J51" i="3"/>
  <c r="F51" i="3"/>
  <c r="F49" i="3"/>
  <c r="E47" i="3"/>
  <c r="F98" i="3"/>
  <c r="J49" i="3"/>
  <c r="J95" i="3"/>
  <c r="E91" i="3"/>
  <c r="P117" i="3" l="1"/>
  <c r="T117" i="3"/>
  <c r="R103" i="3"/>
  <c r="R117" i="3"/>
  <c r="R127" i="3"/>
  <c r="R317" i="3"/>
  <c r="BK328" i="3"/>
  <c r="J328" i="3" s="1"/>
  <c r="J70" i="3" s="1"/>
  <c r="T336" i="3"/>
  <c r="P484" i="3"/>
  <c r="F33" i="3"/>
  <c r="F31" i="3"/>
  <c r="R328" i="3"/>
  <c r="F34" i="3"/>
  <c r="BK320" i="3"/>
  <c r="J320" i="3" s="1"/>
  <c r="J68" i="3" s="1"/>
  <c r="T446" i="3"/>
  <c r="BK103" i="3"/>
  <c r="J103" i="3" s="1"/>
  <c r="J58" i="3" s="1"/>
  <c r="BK317" i="3"/>
  <c r="P103" i="3"/>
  <c r="T151" i="3"/>
  <c r="P340" i="3"/>
  <c r="R446" i="3"/>
  <c r="R484" i="3"/>
  <c r="J31" i="3"/>
  <c r="T306" i="3"/>
  <c r="BK306" i="3"/>
  <c r="J306" i="3" s="1"/>
  <c r="J64" i="3" s="1"/>
  <c r="P399" i="3"/>
  <c r="BK484" i="3"/>
  <c r="J484" i="3" s="1"/>
  <c r="J77" i="3" s="1"/>
  <c r="BK340" i="3"/>
  <c r="J340" i="3" s="1"/>
  <c r="J72" i="3" s="1"/>
  <c r="R471" i="3"/>
  <c r="P471" i="3"/>
  <c r="P228" i="3"/>
  <c r="T471" i="3"/>
  <c r="R228" i="3"/>
  <c r="R325" i="3"/>
  <c r="P325" i="3"/>
  <c r="T103" i="3"/>
  <c r="F32" i="3"/>
  <c r="P151" i="3"/>
  <c r="R306" i="3"/>
  <c r="T328" i="3"/>
  <c r="R151" i="3"/>
  <c r="R320" i="3"/>
  <c r="J512" i="3"/>
  <c r="J81" i="3" s="1"/>
  <c r="BK511" i="3"/>
  <c r="J511" i="3" s="1"/>
  <c r="J80" i="3" s="1"/>
  <c r="J30" i="3"/>
  <c r="F30" i="3"/>
  <c r="T228" i="3"/>
  <c r="F52" i="3"/>
  <c r="P320" i="3"/>
  <c r="BK325" i="3"/>
  <c r="J325" i="3" s="1"/>
  <c r="J69" i="3" s="1"/>
  <c r="BK336" i="3"/>
  <c r="J336" i="3" s="1"/>
  <c r="J71" i="3" s="1"/>
  <c r="BK399" i="3"/>
  <c r="J399" i="3" s="1"/>
  <c r="J73" i="3" s="1"/>
  <c r="BK446" i="3"/>
  <c r="J446" i="3" s="1"/>
  <c r="J75" i="3" s="1"/>
  <c r="BK471" i="3"/>
  <c r="J471" i="3" s="1"/>
  <c r="J76" i="3" s="1"/>
  <c r="T484" i="3"/>
  <c r="R399" i="3"/>
  <c r="P306" i="3"/>
  <c r="E45" i="3"/>
  <c r="BK127" i="3"/>
  <c r="J127" i="3" s="1"/>
  <c r="J60" i="3" s="1"/>
  <c r="P317" i="3"/>
  <c r="P336" i="3"/>
  <c r="R340" i="3"/>
  <c r="P328" i="3"/>
  <c r="P127" i="3"/>
  <c r="BK151" i="3"/>
  <c r="J151" i="3" s="1"/>
  <c r="J62" i="3" s="1"/>
  <c r="BK228" i="3"/>
  <c r="J228" i="3" s="1"/>
  <c r="J63" i="3" s="1"/>
  <c r="T340" i="3"/>
  <c r="P446" i="3"/>
  <c r="T320" i="3"/>
  <c r="J317" i="3"/>
  <c r="J67" i="3" s="1"/>
  <c r="T399" i="3"/>
  <c r="T316" i="3" l="1"/>
  <c r="R102" i="3"/>
  <c r="P102" i="3"/>
  <c r="R316" i="3"/>
  <c r="T102" i="3"/>
  <c r="T101" i="3" s="1"/>
  <c r="BK102" i="3"/>
  <c r="BK316" i="3"/>
  <c r="J316" i="3" s="1"/>
  <c r="J66" i="3" s="1"/>
  <c r="P316" i="3"/>
  <c r="P101" i="3" s="1"/>
  <c r="R101" i="3" l="1"/>
  <c r="J102" i="3"/>
  <c r="J57" i="3" s="1"/>
  <c r="BK101" i="3"/>
  <c r="J101" i="3" s="1"/>
  <c r="J27" i="3" l="1"/>
  <c r="J56" i="3"/>
  <c r="J36" i="3" l="1"/>
</calcChain>
</file>

<file path=xl/sharedStrings.xml><?xml version="1.0" encoding="utf-8"?>
<sst xmlns="http://schemas.openxmlformats.org/spreadsheetml/2006/main" count="5080" uniqueCount="1037">
  <si>
    <t>List obsahuje:</t>
  </si>
  <si>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</si>
  <si>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</si>
  <si>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</si>
  <si>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</si>
  <si>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</si>
  <si>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</si>
  <si>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</si>
  <si>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Přestavba oddělení přípravy cytostatik, Nemocnice Jihlava</t>
  </si>
  <si>
    <t>KSO:</t>
  </si>
  <si>
    <t>801 11</t>
  </si>
  <si>
    <t>CC-CZ:</t>
  </si>
  <si>
    <t>Místo:</t>
  </si>
  <si>
    <t>Jihlava</t>
  </si>
  <si>
    <t>Datum:</t>
  </si>
  <si>
    <t>Zadavatel:</t>
  </si>
  <si>
    <t>IČ:</t>
  </si>
  <si>
    <t>00090638</t>
  </si>
  <si>
    <t>Nemocnice Jihlava, příspěvková organizace</t>
  </si>
  <si>
    <t>DIČ:</t>
  </si>
  <si>
    <t>CZ00090638</t>
  </si>
  <si>
    <t>Uchazeč:</t>
  </si>
  <si>
    <t>Vyplň údaj</t>
  </si>
  <si>
    <t>Projektant:</t>
  </si>
  <si>
    <t>45539740</t>
  </si>
  <si>
    <t>PENTHA, s.r.o., Zdařilá 817/8, 140 00 Praha 4</t>
  </si>
  <si>
    <t>CZ45539740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</si>
  <si>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</si>
  <si>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</si>
  <si>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</si>
  <si>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</si>
  <si>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</si>
  <si>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</si>
  <si>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</si>
  <si>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</si>
  <si>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</si>
  <si>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</si>
  <si>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</si>
  <si>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</si>
  <si>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</si>
  <si>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</si>
  <si>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</si>
  <si>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</si>
  <si>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</si>
  <si>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</si>
  <si>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</si>
  <si>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VON</t>
  </si>
  <si>
    <t>1</t>
  </si>
  <si>
    <t>2</t>
  </si>
  <si>
    <t>STA</t>
  </si>
  <si>
    <t>{dc261b20-1ce9-4bb5-a206-07faf11d6ab9}</t>
  </si>
  <si>
    <t>1) Krycí list soupisu</t>
  </si>
  <si>
    <t>2) Rekapitulace</t>
  </si>
  <si>
    <t>3) Soupis prací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</si>
  <si>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</si>
  <si>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</si>
  <si>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</si>
  <si>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</si>
  <si>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</si>
  <si>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</si>
  <si>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</si>
  <si>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</si>
  <si>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</si>
  <si>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</si>
  <si>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</si>
  <si>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</si>
  <si>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</si>
  <si>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</si>
  <si>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</si>
  <si>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</si>
  <si>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</si>
  <si>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</si>
  <si>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</si>
  <si>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</si>
  <si>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</si>
  <si>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</si>
  <si>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</si>
  <si>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</si>
  <si>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</si>
  <si>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</si>
  <si>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</si>
  <si>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</si>
  <si>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</si>
  <si>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</si>
  <si>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</si>
  <si>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kpl</t>
  </si>
  <si>
    <t>CS ÚRS 2018 02</t>
  </si>
  <si>
    <t>1024</t>
  </si>
  <si>
    <t>P</t>
  </si>
  <si>
    <t>3</t>
  </si>
  <si>
    <t>4</t>
  </si>
  <si>
    <t>D.1.1 - Bourací a stavební práce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</si>
  <si>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</si>
  <si>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</si>
  <si>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</si>
  <si>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</si>
  <si>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</si>
  <si>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</si>
  <si>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</si>
  <si>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</si>
  <si>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</si>
  <si>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</si>
  <si>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</si>
  <si>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</si>
  <si>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</si>
  <si>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</si>
  <si>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</si>
  <si>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</si>
  <si>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</si>
  <si>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</si>
  <si>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</si>
  <si>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</si>
  <si>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</si>
  <si>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</si>
  <si>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</si>
  <si>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HSV</t>
  </si>
  <si>
    <t>Práce a dodávky HSV</t>
  </si>
  <si>
    <t>Zemní práce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</si>
  <si>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</si>
  <si>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</si>
  <si>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</si>
  <si>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1998312299</t>
  </si>
  <si>
    <t>122201101</t>
  </si>
  <si>
    <t>Odkopávky a prokopávky nezapažené s přehozením výkopku na vzdálenost do 3 m nebo s naložením na dopravní prostředek v hornině tř. 3 do 100 m3</t>
  </si>
  <si>
    <t>1630044188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</si>
  <si>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</si>
  <si>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</si>
  <si>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-1190118281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</si>
  <si>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</si>
  <si>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</si>
  <si>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339189486</t>
  </si>
  <si>
    <t>162201219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</si>
  <si>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</si>
  <si>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-1076357321</t>
  </si>
  <si>
    <t>VV</t>
  </si>
  <si>
    <t>0,83*4 'Přepočtené koeficientem množství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</si>
  <si>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</si>
  <si>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</si>
  <si>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</si>
  <si>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-207272266</t>
  </si>
  <si>
    <t>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</si>
  <si>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</si>
  <si>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</si>
  <si>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1352394045</t>
  </si>
  <si>
    <t>0,83*10 'Přepočtené koeficientem množství</t>
  </si>
  <si>
    <t>8</t>
  </si>
  <si>
    <t>167101101</t>
  </si>
  <si>
    <t>Nakládání, skládání a překládání neulehlého výkopku nebo sypaniny nakládání, množství do 100 m3, z hornin tř. 1 až 4</t>
  </si>
  <si>
    <t>130447465</t>
  </si>
  <si>
    <t>9</t>
  </si>
  <si>
    <t>171201201</t>
  </si>
  <si>
    <t>Uložení sypaniny na skládky</t>
  </si>
  <si>
    <t>459913035</t>
  </si>
  <si>
    <t>10</t>
  </si>
  <si>
    <t>171201211</t>
  </si>
  <si>
    <t>Poplatek za uložení stavebního odpadu na skládce (skládkovné) zeminy a kameniva zatříděného do Katalogu odpadů pod kódem 170 504</t>
  </si>
  <si>
    <t>t</t>
  </si>
  <si>
    <t>180382591</t>
  </si>
  <si>
    <t>0,83*1,85 'Přepočtené koeficientem množství</t>
  </si>
  <si>
    <t>Zakládání</t>
  </si>
  <si>
    <t>11</t>
  </si>
  <si>
    <t>271532212</t>
  </si>
  <si>
    <t>Podsyp pod základové konstrukce se zhutněním a urovnáním povrchu z kameniva hrubého, frakce 16 - 32 mm</t>
  </si>
  <si>
    <t>-424434907</t>
  </si>
  <si>
    <t>12</t>
  </si>
  <si>
    <t>273321311</t>
  </si>
  <si>
    <t>Základy z betonu železového (bez výztuže) desky z betonu bez zvláštních nároků na prostředí tř. C 16/20</t>
  </si>
  <si>
    <t>-872280665</t>
  </si>
  <si>
    <t>(4,15)*0,15</t>
  </si>
  <si>
    <t>Součet</t>
  </si>
  <si>
    <t>13</t>
  </si>
  <si>
    <t>273362021</t>
  </si>
  <si>
    <t>Výztuž základů desek ze svařovaných sítí z drátů typu KARI</t>
  </si>
  <si>
    <t>-1773015918</t>
  </si>
  <si>
    <t>"KARI síť 150x150x6 mm (3,03 kg/m2)"</t>
  </si>
  <si>
    <t>(4,15)*2*3,03</t>
  </si>
  <si>
    <t>25,149*0,00115 'Přepočtené koeficientem množství</t>
  </si>
  <si>
    <t>Svislé a kompletní konstrukce</t>
  </si>
  <si>
    <t>14</t>
  </si>
  <si>
    <t>317944321</t>
  </si>
  <si>
    <t>Válcované nosníky dodatečně osazované do připravených otvorů bez zazdění hlav do č. 12</t>
  </si>
  <si>
    <t>-312219133</t>
  </si>
  <si>
    <t>"viz výkres D.1.1.b-001"</t>
  </si>
  <si>
    <t>"I120 (11,1 kg/m)"</t>
  </si>
  <si>
    <t>"mezi m.č. 0.221 a 0.228" (1,2)*11,1</t>
  </si>
  <si>
    <t>"mezi m.č. 0.222 a 0.228" (1,2)*11,1</t>
  </si>
  <si>
    <t>26,64*0,001 'Přepočtené koeficientem množství</t>
  </si>
  <si>
    <t>340271031</t>
  </si>
  <si>
    <t>Zazdívka otvorů v příčkách nebo stěnách pórobetonovými tvárnicemi plochy přes 0,025 m2 do 1 m2, objemová hmotnost 500 kg/m3, tloušťka příčky 125 mm</t>
  </si>
  <si>
    <t>m2</t>
  </si>
  <si>
    <t>-1342406663</t>
  </si>
  <si>
    <t>"viz výkres D.1.1.b-002"</t>
  </si>
  <si>
    <t>"mezi m.č. 0.220 a 0.229" (1*2,05)</t>
  </si>
  <si>
    <t>"mezi m.č. 0.221 a 0.230" (0,9*2,05)</t>
  </si>
  <si>
    <t>16</t>
  </si>
  <si>
    <t>346244381</t>
  </si>
  <si>
    <t>Plentování ocelových válcovaných nosníků jednostranné cihlami na maltu, výška stojiny do 200 mm</t>
  </si>
  <si>
    <t>1638228938</t>
  </si>
  <si>
    <t>"mezi m.č. 0.221 a 0.228" (1,2*0,12)*2</t>
  </si>
  <si>
    <t>"mezi m.č. 0.222 a 0.228" (1,2*0,12)*2</t>
  </si>
  <si>
    <t>Vodorovné konstrukce</t>
  </si>
  <si>
    <t>17</t>
  </si>
  <si>
    <t>413232211</t>
  </si>
  <si>
    <t>Zazdívka zhlaví stropních trámů nebo válcovaných nosníků pálenými cihlami válcovaných nosníků, výšky do 150 mm</t>
  </si>
  <si>
    <t>kus</t>
  </si>
  <si>
    <t>-1387201229</t>
  </si>
  <si>
    <t>"mezi m.č. 0.221 a 0.228" (2)</t>
  </si>
  <si>
    <t>"mezi m.č. 0.222 a 0.228" (2)</t>
  </si>
  <si>
    <t>Úpravy povrchů, podlahy a osazování výplní</t>
  </si>
  <si>
    <t>18</t>
  </si>
  <si>
    <t>612135101</t>
  </si>
  <si>
    <t>Hrubá výplň rýh maltou jakékoli šířky rýhy ve stěnách</t>
  </si>
  <si>
    <t>-1939664788</t>
  </si>
  <si>
    <t>"začištění odbouraných příček"</t>
  </si>
  <si>
    <t>"mezi m.č. 0.210 a 0.216a" (2,95)*0,125</t>
  </si>
  <si>
    <t>"mezi m.č. 0.210 a 0.219" (2,95*3)*0,125</t>
  </si>
  <si>
    <t>"mezi m.č. 0.215 a 0.217" (2,95*2)*0,125</t>
  </si>
  <si>
    <t>"mezi m.č. 0.216 a 0.216a" (2,95*2)*0,125</t>
  </si>
  <si>
    <t>19</t>
  </si>
  <si>
    <t>612311131</t>
  </si>
  <si>
    <t>Potažení vnitřních ploch štukem tloušťky do 3 mm svislých konstrukcí stěn</t>
  </si>
  <si>
    <t>415305452</t>
  </si>
  <si>
    <t>"m.č. 0.228" ((5,6+1,32+1,65)*2,95-(2*1,97))*2</t>
  </si>
  <si>
    <t>20</t>
  </si>
  <si>
    <t>612325121</t>
  </si>
  <si>
    <t>Vápenocementová omítka rýh štuková ve stěnách, šířky rýhy do 150 mm</t>
  </si>
  <si>
    <t>100205336</t>
  </si>
  <si>
    <t>612325223</t>
  </si>
  <si>
    <t>Vápenocementová omítka jednotlivých malých ploch štuková na stěnách, plochy jednotlivě přes 0,25 do 1 m2</t>
  </si>
  <si>
    <t>1385926676</t>
  </si>
  <si>
    <t>22</t>
  </si>
  <si>
    <t>612325225</t>
  </si>
  <si>
    <t>Vápenocementová omítka jednotlivých malých ploch štuková na stěnách, plochy jednotlivě přes 1,0 do 4 m2</t>
  </si>
  <si>
    <t>996371927</t>
  </si>
  <si>
    <t>23</t>
  </si>
  <si>
    <t>615142012</t>
  </si>
  <si>
    <t>Potažení vnitřních ploch pletivem v ploše nebo pruzích, na plném podkladu rabicovým provizorním přichycením nosníků</t>
  </si>
  <si>
    <t>-871732629</t>
  </si>
  <si>
    <t>"mezi m.č. 0.221 a 0.228" (1,2*0,2)*2</t>
  </si>
  <si>
    <t>"mezi m.č. 0.222 a 0.228" (1,2*0,2)*2</t>
  </si>
  <si>
    <t>24</t>
  </si>
  <si>
    <t>622215113</t>
  </si>
  <si>
    <t>Oprava kontaktního zateplení z polystyrenových desek jednotlivých malých ploch tloušťky přes 40 do 80 mm stěn, plochy jednotlivě přes 0,25 do 0,5 m2</t>
  </si>
  <si>
    <t>-1541155119</t>
  </si>
  <si>
    <t>25</t>
  </si>
  <si>
    <t>631312141</t>
  </si>
  <si>
    <t>Doplnění dosavadních mazanin prostým betonem s dodáním hmot, bez potěru, plochy jednotlivě rýh v dosavadních mazaninách</t>
  </si>
  <si>
    <t>141307298</t>
  </si>
  <si>
    <t>"doplnění podlah v místě ubouraných příček - uvažováno cca do 100 mm"</t>
  </si>
  <si>
    <t>"mezi m.č. 0.210 a 0.216a" ((1)*0,125)*0,1</t>
  </si>
  <si>
    <t>"mezi m.č. 0.210 a 0.217a" ((1,69-0,9)*0,125)*0,1</t>
  </si>
  <si>
    <t>"mezi m.č. 0.210 a 0.218" ((1,025)*0,125)*0,1</t>
  </si>
  <si>
    <t>"mezi m.č. 0.210 a 0.219" ((1,175+1,29-0,9)*0,125)*0,1</t>
  </si>
  <si>
    <t>"mezi m.č. 0.215 a 0.217" ((3,75-0,6)*0,125)*0,1</t>
  </si>
  <si>
    <t>"mezi m.č. 0.216 a 0.216a" ((2-0,8)*0,125)*0,1</t>
  </si>
  <si>
    <t>"mezi m.č. 0.216a a 0.217a" ((2-0,9)*0,125)*0,1</t>
  </si>
  <si>
    <t>"mezi m.č. 0.216a a 0.217" ((1)*0,125)*0,1</t>
  </si>
  <si>
    <t>"mezi m.č. 0.217 a 0.217a" ((1,565-0,9)*0,125)*0,1</t>
  </si>
  <si>
    <t>"mezi m.č. 0.217a a 0.218" ((2-0,7)*0,125)*0,1</t>
  </si>
  <si>
    <t>"mezi m.č. 0.217 a 0.218" ((1,025)*0,125)*0,1</t>
  </si>
  <si>
    <t>"mezi m.č. 0.217 a 0.219" ((3,75)*0,125)*0,1</t>
  </si>
  <si>
    <t>"mezi m.č. 0.218 a 0.219" ((2,125)*0,125)*0,1</t>
  </si>
  <si>
    <t>26</t>
  </si>
  <si>
    <t>632451103</t>
  </si>
  <si>
    <t>Potěr cementový samonivelační ze suchých směsí tloušťky přes 5 do 10 mm</t>
  </si>
  <si>
    <t>-1245313089</t>
  </si>
  <si>
    <t>"m.č. 0.215" (10,66)</t>
  </si>
  <si>
    <t>"m.č. 0.216" (5,03)</t>
  </si>
  <si>
    <t>"m.č. 0.217" (3,61)</t>
  </si>
  <si>
    <t>"m.č. 0.218" (12,53)</t>
  </si>
  <si>
    <t>"m.č. 0.218a" (0,23)</t>
  </si>
  <si>
    <t>"m.č. 0.218b" (0,23)</t>
  </si>
  <si>
    <t>"m.č. 0.218c" (0,23)</t>
  </si>
  <si>
    <t>"m.č. 0.219" (19,77)</t>
  </si>
  <si>
    <t>"m.č. 0.220" (7,76)</t>
  </si>
  <si>
    <t>"m.č. 0.221" (3,02)</t>
  </si>
  <si>
    <t>"m.č. 0.222" (4,47)</t>
  </si>
  <si>
    <t>27</t>
  </si>
  <si>
    <t>632683111</t>
  </si>
  <si>
    <t>Sešívání trhlin v betonových podlahách ocelovými sponkami se zálivkou pryskyřicí vzdálenosti sponek do 10 cm</t>
  </si>
  <si>
    <t>m</t>
  </si>
  <si>
    <t>-1315025319</t>
  </si>
  <si>
    <t>"spojení doplněných míst se stávajícími podlahami"</t>
  </si>
  <si>
    <t>"mezi m.č. 0.210 a 0.216a" (1)</t>
  </si>
  <si>
    <t>"mezi m.č. 0.210 a 0.217a" (1,69)</t>
  </si>
  <si>
    <t>"mezi m.č. 0.210 a 0.218" (1,025)</t>
  </si>
  <si>
    <t>"mezi m.č. 0.210 a 0.219" (1,175+1,29)</t>
  </si>
  <si>
    <t>"mezi m.č. 0.215 a 0.217" (3,75)</t>
  </si>
  <si>
    <t>"mezi m.č. 0.216 a 0.216a" (2)</t>
  </si>
  <si>
    <t>"mezi m.č. 0.216a a 0.217a" (2)</t>
  </si>
  <si>
    <t>"mezi m.č. 0.216a a 0.217" (1)</t>
  </si>
  <si>
    <t>"mezi m.č. 0.217 a 0.217a" (1,565)</t>
  </si>
  <si>
    <t>"mezi m.č. 0.217a a 0.218" (2)</t>
  </si>
  <si>
    <t>"mezi m.č. 0.217 a 0.218" (1,025)</t>
  </si>
  <si>
    <t>"mezi m.č. 0.217 a 0.219" (3,75)</t>
  </si>
  <si>
    <t>"mezi m.č. 0.218 a 0.219" (2,125)</t>
  </si>
  <si>
    <t>28</t>
  </si>
  <si>
    <t>642944121</t>
  </si>
  <si>
    <t>Osazení ocelových dveřních zárubní lisovaných nebo z úhelníků dodatečně s vybetonováním prahu, plochy do 2,5 m2</t>
  </si>
  <si>
    <t>443962683</t>
  </si>
  <si>
    <t>"D1 - 800" (1)</t>
  </si>
  <si>
    <t>"D2 - 900" (2)</t>
  </si>
  <si>
    <t>29</t>
  </si>
  <si>
    <t>M</t>
  </si>
  <si>
    <t>55331371</t>
  </si>
  <si>
    <t>zárubeň ocelová 800 L/P</t>
  </si>
  <si>
    <t>1324496054</t>
  </si>
  <si>
    <t>30</t>
  </si>
  <si>
    <t>55331373</t>
  </si>
  <si>
    <t>zárubeň ocelová 900 L/P</t>
  </si>
  <si>
    <t>844610083</t>
  </si>
  <si>
    <t>Ostatní konstrukce a práce, bourání</t>
  </si>
  <si>
    <t>31</t>
  </si>
  <si>
    <t>949101112</t>
  </si>
  <si>
    <t>Lešení pomocné pracovní pro objekty pozemních staveb pro zatížení do 150 kg/m2, o výšce lešeňové podlahy přes 1,9 do 3,5 m</t>
  </si>
  <si>
    <t>1259649412</t>
  </si>
  <si>
    <t>32</t>
  </si>
  <si>
    <t>952901111</t>
  </si>
  <si>
    <t>Vyčištění budov nebo objektů před předáním do užívání budov bytové nebo občanské výstavby, světlé výšky podlaží do 4 m</t>
  </si>
  <si>
    <t>1115740001</t>
  </si>
  <si>
    <t>33</t>
  </si>
  <si>
    <t>962031133</t>
  </si>
  <si>
    <t>Bourání příček z cihel, tvárnic nebo příčkovek z cihel pálených, plných nebo dutých na maltu vápennou nebo vápenocementovou, tl. do 150 mm</t>
  </si>
  <si>
    <t>1731489980</t>
  </si>
  <si>
    <t>"výška příček uvažována cca 2950 mm"</t>
  </si>
  <si>
    <t>"mezi m.č. 0.210 a 0.216a" (1)*2,95</t>
  </si>
  <si>
    <t>"mezi m.č. 0.210 a 0.217a" (1,69)*2,95-(0,9*1,97)</t>
  </si>
  <si>
    <t>"mezi m.č. 0.210 a 0.218" (1,025)*2,95</t>
  </si>
  <si>
    <t>"mezi m.č. 0.210 a 0.219" (1,175+1,29)*2,95-(0,9*1,97)</t>
  </si>
  <si>
    <t>"mezi m.č. 0.215 a 0.217" (3,75)*2,95-(0,6*2*1,97)</t>
  </si>
  <si>
    <t>"mezi m.č. 0.216 a 0.216a" (2)*2,95-(0,8*1,97)</t>
  </si>
  <si>
    <t>"mezi m.č. 0.216a a 0.217a" (2)*2,95-(0,9*1,97)</t>
  </si>
  <si>
    <t>"mezi m.č. 0.216a a 0.217" (1)*2,95</t>
  </si>
  <si>
    <t>"mezi m.č. 0.217 a 0.217a" (1,565)*2,95-(0,9*1,97)</t>
  </si>
  <si>
    <t>"mezi m.č. 0.217a a 0.218" (2)*2,95-(0,7*1,97)</t>
  </si>
  <si>
    <t>"mezi m.č. 0.217 a 0.218" (1,025)*2,95</t>
  </si>
  <si>
    <t>"mezi m.č. 0.217 a 0.219" (3,75)*2,95</t>
  </si>
  <si>
    <t>"mezi m.č. 0.218 a 0.219" (2,125)*2,95</t>
  </si>
  <si>
    <t>34</t>
  </si>
  <si>
    <t>965046111</t>
  </si>
  <si>
    <t>Broušení stávajících betonových podlah úběr do 3 mm</t>
  </si>
  <si>
    <t>1575424952</t>
  </si>
  <si>
    <t>"m.č. 0.216" (4,02)</t>
  </si>
  <si>
    <t>35</t>
  </si>
  <si>
    <t>965046119</t>
  </si>
  <si>
    <t>Broušení stávajících betonových podlah Příplatek k ceně za každý další 1 mm úběru</t>
  </si>
  <si>
    <t>-271828768</t>
  </si>
  <si>
    <t>4,02*7 'Přepočtené koeficientem množství</t>
  </si>
  <si>
    <t>36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</si>
  <si>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</si>
  <si>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</si>
  <si>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1230752739</t>
  </si>
  <si>
    <t>37</t>
  </si>
  <si>
    <t>968072455</t>
  </si>
  <si>
    <t>Vybourání kovových rámů oken s křídly, dveřních zárubní, vrat, stěn, ostění nebo obkladů dveřních zárubní, plochy do 2 m2</t>
  </si>
  <si>
    <t>-1392375800</t>
  </si>
  <si>
    <t>"mezi m.č. 0.210 a 0.217a" (0,9*1,97)</t>
  </si>
  <si>
    <t>"mezi m.č. 0.210 a 0.219" (0,9*1,97)</t>
  </si>
  <si>
    <t>"mezi m.č. 0.210 a 0.221" (0,8*1,97)</t>
  </si>
  <si>
    <t>"mezi m.č. 0.210 a 0.222" (0,9*1,97)</t>
  </si>
  <si>
    <t>"mezi m.č. 0.216 a 0.216a" (0,8*1,97)</t>
  </si>
  <si>
    <t>"mezi m.č. 0.216a a 0.217a" (0,9*1,97)</t>
  </si>
  <si>
    <t>"mezi m.č. 0.217 a 0.217a" (0,9*1,97)</t>
  </si>
  <si>
    <t>"mezi m.č. 0.217a a 0.218" (0,7*1,97)</t>
  </si>
  <si>
    <t>38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</si>
  <si>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</si>
  <si>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</si>
  <si>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-1714553674</t>
  </si>
  <si>
    <t>39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</si>
  <si>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</si>
  <si>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</si>
  <si>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-1613066930</t>
  </si>
  <si>
    <t>"větrací mřížka - PBŘ" (1)</t>
  </si>
  <si>
    <t>40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</si>
  <si>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</si>
  <si>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</si>
  <si>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195284422</t>
  </si>
  <si>
    <t>"rýhy pro osazení nových překladů"</t>
  </si>
  <si>
    <t>"mezi m.č. 0.221 a 0.228" (1)</t>
  </si>
  <si>
    <t>"mezi m.č. 0.222 a 0.228" (1)</t>
  </si>
  <si>
    <t>41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</si>
  <si>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</si>
  <si>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</si>
  <si>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76405168</t>
  </si>
  <si>
    <t>"m.č. 0.219" (2)</t>
  </si>
  <si>
    <t>42</t>
  </si>
  <si>
    <t>971033631</t>
  </si>
  <si>
    <t>Vybourání otvorů ve zdivu základovém nebo nadzákladovém z cihel, tvárnic, příčkovek z cihel pálených na maltu vápennou nebo vápenocementovou plochy do 4 m2, tl. do 150 mm</t>
  </si>
  <si>
    <t>312205794</t>
  </si>
  <si>
    <t>"mezi m.č. 0.221 a 0.228" (0,9*2,05)</t>
  </si>
  <si>
    <t>"mezi m.č. 0.222 a 0.228" (1*2,05)</t>
  </si>
  <si>
    <t>43</t>
  </si>
  <si>
    <t>974042564</t>
  </si>
  <si>
    <t>Vysekání rýh v betonové nebo jiné monolitické dlažbě s betonovým podkladem do hl. 150 mm a šířky do 150 mm</t>
  </si>
  <si>
    <t>213087050</t>
  </si>
  <si>
    <t>44</t>
  </si>
  <si>
    <t>974042565</t>
  </si>
  <si>
    <t>Vysekání rýh v betonové nebo jiné monolitické dlažbě s betonovým podkladem do hl. 150 mm a šířky do 200 mm</t>
  </si>
  <si>
    <t>408918914</t>
  </si>
  <si>
    <t>45</t>
  </si>
  <si>
    <t>975032241</t>
  </si>
  <si>
    <t>Podchycení příček dřevěnou výztuhou v. podchycení do 3 m, při tl. zdiva do 150 mm a délce podchycení do 3 m</t>
  </si>
  <si>
    <t>-932509239</t>
  </si>
  <si>
    <t>"mezi m.č. 0.221 a 0.228" (1,2)</t>
  </si>
  <si>
    <t>"mezi m.č. 0.222 a 0.228" (1,2)</t>
  </si>
  <si>
    <t>46</t>
  </si>
  <si>
    <t>978059541</t>
  </si>
  <si>
    <t>Odsekání obkladů stěn včetně otlučení podkladní omítky až na zdivo z obkládaček vnitřních, z jakýchkoliv materiálů, plochy přes 1 m2</t>
  </si>
  <si>
    <t>2133987265</t>
  </si>
  <si>
    <t>"m.č. 0.218" (5,8-0,7)*2,02</t>
  </si>
  <si>
    <t>"m.č. 0.219" (1,2+0,6)*2</t>
  </si>
  <si>
    <t>"m.č. 0.221" (1,175)*2,02</t>
  </si>
  <si>
    <t>997</t>
  </si>
  <si>
    <t>Přesun sutě</t>
  </si>
  <si>
    <t>47</t>
  </si>
  <si>
    <t>997013211</t>
  </si>
  <si>
    <t>Vnitrostaveništní doprava suti a vybouraných hmot vodorovně do 50 m svisle ručně (nošením po schodech) pro budovy a haly výšky do 6 m</t>
  </si>
  <si>
    <t>-1795760517</t>
  </si>
  <si>
    <t>48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</si>
  <si>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</si>
  <si>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</si>
  <si>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-2047455353</t>
  </si>
  <si>
    <t>23,189*5 'Přepočtené koeficientem množství</t>
  </si>
  <si>
    <t>49</t>
  </si>
  <si>
    <t>997013501</t>
  </si>
  <si>
    <t>Odvoz suti a vybouraných hmot na skládku nebo meziskládku se složením, na vzdálenost do 1 km</t>
  </si>
  <si>
    <t>1031602218</t>
  </si>
  <si>
    <t>50</t>
  </si>
  <si>
    <t>997013509</t>
  </si>
  <si>
    <t>Odvoz suti a vybouraných hmot na skládku nebo meziskládku se složením, na vzdálenost Příplatek k ceně za každý další i započatý 1 km přes 1 km</t>
  </si>
  <si>
    <t>888537687</t>
  </si>
  <si>
    <t>23,189*19 'Přepočtené koeficientem množství</t>
  </si>
  <si>
    <t>51</t>
  </si>
  <si>
    <t>997013831</t>
  </si>
  <si>
    <t>Poplatek za uložení stavebního odpadu na skládce (skládkovné) směsného stavebního a demoličního zatříděného do Katalogu odpadů pod kódem 170 904</t>
  </si>
  <si>
    <t>-683530552</t>
  </si>
  <si>
    <t>998</t>
  </si>
  <si>
    <t>Přesun hmot</t>
  </si>
  <si>
    <t>52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</si>
  <si>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</si>
  <si>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</si>
  <si>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-740328090</t>
  </si>
  <si>
    <t>PSV</t>
  </si>
  <si>
    <t>Práce a dodávky PSV</t>
  </si>
  <si>
    <t>713</t>
  </si>
  <si>
    <t>Izolace tepelné</t>
  </si>
  <si>
    <t>53</t>
  </si>
  <si>
    <t>713463411</t>
  </si>
  <si>
    <t>Montáž izolace tepelné potrubí a ohybů tvarovkami nebo deskami potrubními pouzdry návlekovými izolačními hadicemi potrubí a ohybů</t>
  </si>
  <si>
    <t>-1925698341</t>
  </si>
  <si>
    <t>54</t>
  </si>
  <si>
    <t>2837709R</t>
  </si>
  <si>
    <t>izolace tepelná potrubí z pěnového polyetylenu 10 x 20 mm</t>
  </si>
  <si>
    <t>-1708279888</t>
  </si>
  <si>
    <t>733</t>
  </si>
  <si>
    <t>Ústřední vytápění - rozvodné potrubí</t>
  </si>
  <si>
    <t>55</t>
  </si>
  <si>
    <t>733111302</t>
  </si>
  <si>
    <t>Potrubí z trubek ocelových závitových svařovaných běžných nízkotlakých DN 10</t>
  </si>
  <si>
    <t>-1603227998</t>
  </si>
  <si>
    <t>56</t>
  </si>
  <si>
    <t>733191915</t>
  </si>
  <si>
    <t>Opravy rozvodů potrubí z trubek ocelových závitových normálních i zesílených zaslepení skováním a zavařením DN 25</t>
  </si>
  <si>
    <t>1653264113</t>
  </si>
  <si>
    <t>57</t>
  </si>
  <si>
    <t>733890801</t>
  </si>
  <si>
    <t>Vnitrostaveništní přemístění vybouraných (demontovaných) hmot rozvodů potrubí vodorovně do 100 m v objektech výšky do 6 m</t>
  </si>
  <si>
    <t>-1436389873</t>
  </si>
  <si>
    <t>58</t>
  </si>
  <si>
    <t>998733101</t>
  </si>
  <si>
    <t>Přesun hmot pro rozvody potrubí stanovený z hmotnosti přesunovaného materiálu vodorovná dopravní vzdálenost do 50 m v objektech výšky do 6 m</t>
  </si>
  <si>
    <t>-526572936</t>
  </si>
  <si>
    <t>734</t>
  </si>
  <si>
    <t>Ústřední vytápění - armatury</t>
  </si>
  <si>
    <t>59</t>
  </si>
  <si>
    <t>734300811</t>
  </si>
  <si>
    <t>Demontáž armatur horkovodních ventily do DN 15</t>
  </si>
  <si>
    <t>-970364818</t>
  </si>
  <si>
    <t>60</t>
  </si>
  <si>
    <t>734890801</t>
  </si>
  <si>
    <t>Vnitrostaveništní přemístění vybouraných (demontovaných) hmot armatur vodorovně do 100 m v objektech výšky do 6 m</t>
  </si>
  <si>
    <t>907001496</t>
  </si>
  <si>
    <t>735</t>
  </si>
  <si>
    <t>Ústřední vytápění - otopná tělesa</t>
  </si>
  <si>
    <t>61</t>
  </si>
  <si>
    <t>735151821</t>
  </si>
  <si>
    <t>Demontáž otopných těles panelových dvouřadých stavební délky do 1500 mm</t>
  </si>
  <si>
    <t>107811291</t>
  </si>
  <si>
    <t>"m.č. 0.219" (1)</t>
  </si>
  <si>
    <t>62</t>
  </si>
  <si>
    <t>735291800</t>
  </si>
  <si>
    <t>Demontáž konzol nebo držáků otopných těles, registrů, konvektorů do odpadu</t>
  </si>
  <si>
    <t>316818648</t>
  </si>
  <si>
    <t>63</t>
  </si>
  <si>
    <t>73549481R</t>
  </si>
  <si>
    <t>Vypuštění a zpětné napouštění vody z otopných soustav bez kotlů, ohříváků, zásobníků a nádrží</t>
  </si>
  <si>
    <t>-1257227266</t>
  </si>
  <si>
    <t>64</t>
  </si>
  <si>
    <t>735890801</t>
  </si>
  <si>
    <t>Vnitrostaveništní přemístění vybouraných (demontovaných) hmot otopných těles vodorovně do 100 m v objektech výšky do 6 m</t>
  </si>
  <si>
    <t>-2101943794</t>
  </si>
  <si>
    <t>751</t>
  </si>
  <si>
    <t>Vzduchotechnika</t>
  </si>
  <si>
    <t>65</t>
  </si>
  <si>
    <t>751398022</t>
  </si>
  <si>
    <t>Montáž ostatních zařízení větrací mřížky stěnové, průřezu přes 0,04 do 0,100 m2</t>
  </si>
  <si>
    <t>-1803774512</t>
  </si>
  <si>
    <t>66</t>
  </si>
  <si>
    <t>751 - M1</t>
  </si>
  <si>
    <t>větrací stěnová mřížka 300x300 mm, min. EI30 - vypěňovací</t>
  </si>
  <si>
    <t>-1157546252</t>
  </si>
  <si>
    <t>67</t>
  </si>
  <si>
    <t>998751101</t>
  </si>
  <si>
    <t>Přesun hmot pro vzduchotechniku stanovený z hmotnosti přesunovaného materiálu vodorovná dopravní vzdálenost do 100 m v objektech výšky do 12 m</t>
  </si>
  <si>
    <t>2012584728</t>
  </si>
  <si>
    <t>763</t>
  </si>
  <si>
    <t>Konstrukce suché výstavby</t>
  </si>
  <si>
    <t>68</t>
  </si>
  <si>
    <t>763 - R1</t>
  </si>
  <si>
    <t>Úpravy kazetových podhledů v napojení na nové SDK příčky</t>
  </si>
  <si>
    <t>-1245024729</t>
  </si>
  <si>
    <t>69</t>
  </si>
  <si>
    <t>763111313</t>
  </si>
  <si>
    <t>Příčka ze sádrokartonových desek s nosnou konstrukcí z jednoduchých ocelových profilů UW, CW jednoduše opláštěná deskou standardní A tl. 12,5 mm, příčka tl. 100 mm, profil 75 bez TI, EI 15</t>
  </si>
  <si>
    <t>406192344</t>
  </si>
  <si>
    <t>"provizorní příčky"</t>
  </si>
  <si>
    <t>(8,645+2,55+0,5)*2,95-(0,9*1,97)</t>
  </si>
  <si>
    <t>70</t>
  </si>
  <si>
    <t>763111414</t>
  </si>
  <si>
    <t>Příčka ze sádrokartonových desek s nosnou konstrukcí z jednoduchých ocelových profilů UW, CW dvojitě opláštěná deskami standardními A tl. 2 x 12,5 mm, EI 60, příčka tl. 125 mm, profil 75 TI tl. 50 mm, Rw 53 dB</t>
  </si>
  <si>
    <t>-1266846642</t>
  </si>
  <si>
    <t>"mezi m.č. 0.210 a 0.218" (2,48)*2,95-(0,9*1,97)</t>
  </si>
  <si>
    <t>"m.č. 0.228" (5,6+1,32+1,65)*2,95-(2*1,97)</t>
  </si>
  <si>
    <t>71</t>
  </si>
  <si>
    <t>763111717</t>
  </si>
  <si>
    <t>Příčka ze sádrokartonových desek ostatní konstrukce a práce na příčkách ze sádrokartonových desek základní penetrační nátěr</t>
  </si>
  <si>
    <t>-1390866416</t>
  </si>
  <si>
    <t>72</t>
  </si>
  <si>
    <t>763111751</t>
  </si>
  <si>
    <t>Příčka ze sádrokartonových desek Příplatek k cenám za plochu do 6 m2 jednotlivě</t>
  </si>
  <si>
    <t>1353912767</t>
  </si>
  <si>
    <t>73</t>
  </si>
  <si>
    <t>763111771</t>
  </si>
  <si>
    <t>Příčka ze sádrokartonových desek Příplatek k cenám za rovinnost kvality speciální tmelení kvality Q3</t>
  </si>
  <si>
    <t>520515416</t>
  </si>
  <si>
    <t>74</t>
  </si>
  <si>
    <t>763111811</t>
  </si>
  <si>
    <t>Demontáž příček ze sádrokartonových desek s nosnou konstrukcí z ocelových profilů jednoduchých, opláštění jednoduché</t>
  </si>
  <si>
    <t>1320197910</t>
  </si>
  <si>
    <t>75</t>
  </si>
  <si>
    <t>763121714</t>
  </si>
  <si>
    <t>Stěna předsazená ze sádrokartonových desek ostatní konstrukce a práce na předsazených stěnách ze sádrokartonových desek základní penetrační nátěr</t>
  </si>
  <si>
    <t>1228150146</t>
  </si>
  <si>
    <t>76</t>
  </si>
  <si>
    <t>763121751</t>
  </si>
  <si>
    <t>Stěna předsazená ze sádrokartonových desek Příplatek k cenám za plochu do 6 m2 jednotlivě</t>
  </si>
  <si>
    <t>-1929382447</t>
  </si>
  <si>
    <t>77</t>
  </si>
  <si>
    <t>763121761</t>
  </si>
  <si>
    <t>Stěna předsazená ze sádrokartonových desek Příplatek k cenám za rovinnost kvality speciální tmelení kvality Q3</t>
  </si>
  <si>
    <t>-143916189</t>
  </si>
  <si>
    <t>78</t>
  </si>
  <si>
    <t>763122521</t>
  </si>
  <si>
    <t>Stěna šachtová ze sádrokartonových desek s nosnou konstrukcí ze zdvojených ocelových profilů UW, CW 50 TI tl. 50 mm obj. hmotnosti 45 kg/m3 dvojitě opláštěná deskami protipožárními DF tl. 2 x 12,5 mm, stěna tl. 75 mm, EI 45</t>
  </si>
  <si>
    <t>-1403127536</t>
  </si>
  <si>
    <t>"mezi m.č. 0.217 a výtahem" (1,59*2,2)</t>
  </si>
  <si>
    <t>79</t>
  </si>
  <si>
    <t>763131821</t>
  </si>
  <si>
    <t>Demontáž podhledu nebo samostatného požárního předělu ze sádrokartonových desek s nosnou konstrukcí dvouvrstvou z ocelových profilů, opláštění jednoduché</t>
  </si>
  <si>
    <t>2021670607</t>
  </si>
  <si>
    <t>"m.č. 0.218" (1,8)</t>
  </si>
  <si>
    <t>80</t>
  </si>
  <si>
    <t>763135811</t>
  </si>
  <si>
    <t>Demontáž podhledu sádrokartonového kazetového na zavěšeném na roštu viditelném</t>
  </si>
  <si>
    <t>548532615</t>
  </si>
  <si>
    <t>"m.č. 0.210" (17,09)</t>
  </si>
  <si>
    <t>"m.č. 0.215" (10,2)</t>
  </si>
  <si>
    <t>"m.č. 0.216" (4,2)</t>
  </si>
  <si>
    <t>"m.č. 0.216a" (3,3)</t>
  </si>
  <si>
    <t>"m.č. 0.217" (13,5)</t>
  </si>
  <si>
    <t>"m.č. 0.217a" (2,8)</t>
  </si>
  <si>
    <t>"m.č. 0.219" (16,8)</t>
  </si>
  <si>
    <t>81</t>
  </si>
  <si>
    <t>763181312</t>
  </si>
  <si>
    <t>Výplně otvorů konstrukcí ze sádrokartonových desek montáž zárubně kovové s příslušenstvím pro příčky výšky do 2,75 m nebo zátěže dveřního křídla do 25 kg, s profily CW a UW dvoukřídlové</t>
  </si>
  <si>
    <t>-2064261131</t>
  </si>
  <si>
    <t>"provizorní dveře - š. 900 mm" (1)</t>
  </si>
  <si>
    <t>"m.č. 0.228 - š. 2000 mm" (1)</t>
  </si>
  <si>
    <t>82</t>
  </si>
  <si>
    <t>55331305</t>
  </si>
  <si>
    <t>zárubeň ocelová pro sádrokarton s drážkou 100 900 L/P</t>
  </si>
  <si>
    <t>-2120919754</t>
  </si>
  <si>
    <t>83</t>
  </si>
  <si>
    <t>5533131R</t>
  </si>
  <si>
    <t>zárubeň ocelová pro sádrokarton s drážkou 125 2000 dvoukřídlá</t>
  </si>
  <si>
    <t>218275614</t>
  </si>
  <si>
    <t>84</t>
  </si>
  <si>
    <t>763181811</t>
  </si>
  <si>
    <t>Demontáž kovových zárubní konstrukcí ze sádrokartonových příček výšky do 2,75 m jednokřídlových</t>
  </si>
  <si>
    <t>1607665243</t>
  </si>
  <si>
    <t>85</t>
  </si>
  <si>
    <t>763431001</t>
  </si>
  <si>
    <t>Montáž podhledu minerálního včetně zavěšeného roštu viditelného s panely vyjímatelnými, velikosti panelů do 0,36 m2</t>
  </si>
  <si>
    <t>1341422758</t>
  </si>
  <si>
    <t>86</t>
  </si>
  <si>
    <t>59036054</t>
  </si>
  <si>
    <t>panel akustický viditelný zapuštený rošt bílá rastr š.15 tl 20mm</t>
  </si>
  <si>
    <t>-1958863263</t>
  </si>
  <si>
    <t>15,69*1,05 'Přepočtené koeficientem množství</t>
  </si>
  <si>
    <t>87</t>
  </si>
  <si>
    <t>763431201</t>
  </si>
  <si>
    <t>Montáž podhledu minerálního napojení na stěnu lištou obvodovou</t>
  </si>
  <si>
    <t>-1634559571</t>
  </si>
  <si>
    <t>"m.č. 0.215" (13,3)</t>
  </si>
  <si>
    <t>"m.č. 0.216" (9,025)</t>
  </si>
  <si>
    <t>88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</si>
  <si>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</si>
  <si>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</si>
  <si>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1440615811</t>
  </si>
  <si>
    <t>766</t>
  </si>
  <si>
    <t>Konstrukce truhlářské</t>
  </si>
  <si>
    <t>89</t>
  </si>
  <si>
    <t>766660012</t>
  </si>
  <si>
    <t>Montáž dveřních křídel dřevěných nebo plastových otevíravých do ocelové zárubně povrchově upravených dvoukřídlových, šířky přes 1450 mm</t>
  </si>
  <si>
    <t>121792642</t>
  </si>
  <si>
    <t>"D3" (1)</t>
  </si>
  <si>
    <t>90</t>
  </si>
  <si>
    <t>6116280R</t>
  </si>
  <si>
    <t>D3 - dveře vnitřní hladké foliované plné 2křídlové 200x197</t>
  </si>
  <si>
    <t>99939959</t>
  </si>
  <si>
    <t>91</t>
  </si>
  <si>
    <t>766660021</t>
  </si>
  <si>
    <t>Montáž dveřních křídel dřevěných nebo plastových otevíravých do ocelové zárubně protipožárních jednokřídlových, šířky do 800 mm</t>
  </si>
  <si>
    <t>-1773349231</t>
  </si>
  <si>
    <t>"D1" (1)</t>
  </si>
  <si>
    <t>92</t>
  </si>
  <si>
    <t>61165192</t>
  </si>
  <si>
    <t>D1 - dveře vnitřní protipožární foliované 1křídlé 80x197 cm</t>
  </si>
  <si>
    <t>-1975708436</t>
  </si>
  <si>
    <t>Poznámka k položce:
EI30 DP3</t>
  </si>
  <si>
    <t>93</t>
  </si>
  <si>
    <t>766660022</t>
  </si>
  <si>
    <t>Montáž dveřních křídel dřevěných nebo plastových otevíravých do ocelové zárubně protipožárních jednokřídlových, šířky přes 800 mm</t>
  </si>
  <si>
    <t>-1860998184</t>
  </si>
  <si>
    <t>"D2" (2)</t>
  </si>
  <si>
    <t>94</t>
  </si>
  <si>
    <t>61165193</t>
  </si>
  <si>
    <t>D2 - dveře vnitřní protipožární foliované 1křídlé 90x197 cm</t>
  </si>
  <si>
    <t>-37810073</t>
  </si>
  <si>
    <t>95</t>
  </si>
  <si>
    <t>766660717</t>
  </si>
  <si>
    <t>Montáž dveřních doplňků samozavírače na zárubeň ocelovou</t>
  </si>
  <si>
    <t>-762269636</t>
  </si>
  <si>
    <t>96</t>
  </si>
  <si>
    <t>54917255</t>
  </si>
  <si>
    <t>samozavírač dveří hydraulický</t>
  </si>
  <si>
    <t>552452881</t>
  </si>
  <si>
    <t>97</t>
  </si>
  <si>
    <t>76666072R</t>
  </si>
  <si>
    <t>Montáž dveřních doplňků dveřního kování</t>
  </si>
  <si>
    <t>-104702078</t>
  </si>
  <si>
    <t>98</t>
  </si>
  <si>
    <t>54914620</t>
  </si>
  <si>
    <t>kování vrchní dveřní klika+klika včetně rozet a montážního materiálu R PZ nerez PK</t>
  </si>
  <si>
    <t>1793686406</t>
  </si>
  <si>
    <t>99</t>
  </si>
  <si>
    <t>5491462R</t>
  </si>
  <si>
    <t>kování vrchní dveřní klika-koule včetně rozet a montážního materiálu R PZ nerez PK</t>
  </si>
  <si>
    <t>-950877757</t>
  </si>
  <si>
    <t>100</t>
  </si>
  <si>
    <t>76666399R</t>
  </si>
  <si>
    <t>Oprava dveřních křídel dřevěných - opětovné zprovoznění nyní nepoužívaných dveří</t>
  </si>
  <si>
    <t>-1058950700</t>
  </si>
  <si>
    <t>101</t>
  </si>
  <si>
    <t>766664957</t>
  </si>
  <si>
    <t>Oprava dveřních křídel dřevěných výměna zámku</t>
  </si>
  <si>
    <t>-934166660</t>
  </si>
  <si>
    <t>102</t>
  </si>
  <si>
    <t>54926400</t>
  </si>
  <si>
    <t>zámek stavební dveřní zadlabací s vložkou</t>
  </si>
  <si>
    <t>523811745</t>
  </si>
  <si>
    <t>103</t>
  </si>
  <si>
    <t>766691914</t>
  </si>
  <si>
    <t>Ostatní práce vyvěšení nebo zavěšení křídel s případným uložením a opětovným zavěšením po provedení stavebních změn dřevěných dveřních, plochy do 2 m2</t>
  </si>
  <si>
    <t>-951098433</t>
  </si>
  <si>
    <t>"mezi m.č. 0.210 a 0.216" (1)</t>
  </si>
  <si>
    <t>"mezi m.č. 0.210 a 0.217a" (1)</t>
  </si>
  <si>
    <t>"mezi m.č. 0.210 a 0.219" (1)</t>
  </si>
  <si>
    <t>"mezi m.č. 0.210 a 0.221" (1)</t>
  </si>
  <si>
    <t>"mezi m.č. 0.210 a 0.222" (1)</t>
  </si>
  <si>
    <t>"mezi m.č. 0.210 a 0.228" (2)</t>
  </si>
  <si>
    <t>"mezi m.č. 0.216 a 0.216a" (1)</t>
  </si>
  <si>
    <t>"mezi m.č. 0.216a a 0.217a" (1)</t>
  </si>
  <si>
    <t>"mezi m.č. 0.217 a 0.217a" (1)</t>
  </si>
  <si>
    <t>"mezi m.č. 0.217a a 0.218" (1)</t>
  </si>
  <si>
    <t>"provizorní dveře" (1)</t>
  </si>
  <si>
    <t>104</t>
  </si>
  <si>
    <t>998766101</t>
  </si>
  <si>
    <t>Přesun hmot pro konstrukce truhlářské stanovený z hmotnosti přesunovaného materiálu vodorovná dopravní vzdálenost do 50 m v objektech výšky do 6 m</t>
  </si>
  <si>
    <t>-14495550</t>
  </si>
  <si>
    <t>771</t>
  </si>
  <si>
    <t>Podlahy z dlaždic</t>
  </si>
  <si>
    <t>105</t>
  </si>
  <si>
    <t>771573810</t>
  </si>
  <si>
    <t>Demontáž podlah z dlaždic keramických lepených</t>
  </si>
  <si>
    <t>-607679116</t>
  </si>
  <si>
    <t>777</t>
  </si>
  <si>
    <t>Podlahy lité</t>
  </si>
  <si>
    <t>106</t>
  </si>
  <si>
    <t>777111101</t>
  </si>
  <si>
    <t>Příprava podkladu před provedením litých podlah zametení</t>
  </si>
  <si>
    <t>-1831482693</t>
  </si>
  <si>
    <t>107</t>
  </si>
  <si>
    <t>777111111</t>
  </si>
  <si>
    <t>Příprava podkladu před provedením litých podlah vysátí</t>
  </si>
  <si>
    <t>-1112151415</t>
  </si>
  <si>
    <t>108</t>
  </si>
  <si>
    <t>777111123</t>
  </si>
  <si>
    <t>Příprava podkladu před provedením litých podlah obroušení strojní</t>
  </si>
  <si>
    <t>-1310158119</t>
  </si>
  <si>
    <t>109</t>
  </si>
  <si>
    <t>777111141</t>
  </si>
  <si>
    <t>Příprava podkladu před provedením litých podlah otryskání</t>
  </si>
  <si>
    <t>-866603206</t>
  </si>
  <si>
    <t>110</t>
  </si>
  <si>
    <t>777121115</t>
  </si>
  <si>
    <t>Vyrovnání podkladu epoxidovou stěrkou plněnou pískem, tloušťky přes 3 do 5 mm, plochy přes 1,0 m2</t>
  </si>
  <si>
    <t>955039870</t>
  </si>
  <si>
    <t>Poznámka k položce:
uvažováno cca 25% plochy</t>
  </si>
  <si>
    <t>20,16*0,25 'Přepočtené koeficientem množství</t>
  </si>
  <si>
    <t>111</t>
  </si>
  <si>
    <t>777131111</t>
  </si>
  <si>
    <t>Penetrační nátěr podlahy epoxidový předem plněný pískem</t>
  </si>
  <si>
    <t>-2118083357</t>
  </si>
  <si>
    <t>112</t>
  </si>
  <si>
    <t>777511103</t>
  </si>
  <si>
    <t>Krycí stěrka dekorativní epoxidová, tloušťky přes 1 do 2 mm</t>
  </si>
  <si>
    <t>525778565</t>
  </si>
  <si>
    <t>113</t>
  </si>
  <si>
    <t>777511913</t>
  </si>
  <si>
    <t>Oprava podlahy epoxidovou stěrkou včetně penetrace, plochy jednotlivě do 0,25 m2, tloušťky přes 2 do 3 mm</t>
  </si>
  <si>
    <t>1929516357</t>
  </si>
  <si>
    <t>Poznámka k položce:
odhad množství - přesné množství poškozených míst bude řešeno při realizaci</t>
  </si>
  <si>
    <t>114</t>
  </si>
  <si>
    <t>777511933</t>
  </si>
  <si>
    <t>Oprava podlahy epoxidovou stěrkou včetně penetrace, plochy jednotlivě přes 0,50 do 1,00 m2, tloušťky přes 2 do 3 mm</t>
  </si>
  <si>
    <t>1498504931</t>
  </si>
  <si>
    <t>115</t>
  </si>
  <si>
    <t>777612103</t>
  </si>
  <si>
    <t>Uzavírací nátěr podlahy epoxidový transparentní</t>
  </si>
  <si>
    <t>651440070</t>
  </si>
  <si>
    <t>116</t>
  </si>
  <si>
    <t>777991905</t>
  </si>
  <si>
    <t>Údržba lité podlahy stávající ošetření ochrannou emulzí včetně přeleštění</t>
  </si>
  <si>
    <t>1878910491</t>
  </si>
  <si>
    <t>"m.č. 0.230" (3,6)</t>
  </si>
  <si>
    <t>117</t>
  </si>
  <si>
    <t>998777101</t>
  </si>
  <si>
    <t>Přesun hmot pro podlahy lité stanovený z hmotnosti přesunovaného materiálu vodorovná dopravní vzdálenost do 50 m v objektech výšky do 6 m</t>
  </si>
  <si>
    <t>1160324990</t>
  </si>
  <si>
    <t>781</t>
  </si>
  <si>
    <t>Dokončovací práce - obklady</t>
  </si>
  <si>
    <t>118</t>
  </si>
  <si>
    <t>781413914</t>
  </si>
  <si>
    <t>Opravy obkladů z obkladaček pórovinových lepených, při velikosti obkladaček přes 35 do 45 ks/ m2</t>
  </si>
  <si>
    <t>-1286887911</t>
  </si>
  <si>
    <t>Poznámka k položce:
- obklady budou rozměru 150x150 mm</t>
  </si>
  <si>
    <t>119</t>
  </si>
  <si>
    <t>59761255</t>
  </si>
  <si>
    <t>obkladačky keramické přes 35 do 45 ks/m2</t>
  </si>
  <si>
    <t>-1172587109</t>
  </si>
  <si>
    <t>"m.č. 0.230" ((0,9+0,175+0,1)*2,02)</t>
  </si>
  <si>
    <t>2,374*1,02 'Přepočtené koeficientem množství</t>
  </si>
  <si>
    <t>120</t>
  </si>
  <si>
    <t>781419191</t>
  </si>
  <si>
    <t>Montáž obkladů vnitřních stěn z obkladaček a dekorů (listel) pórovinových Příplatek k cenám obkladaček za plochu do 10 m2 jednotlivě</t>
  </si>
  <si>
    <t>1968109189</t>
  </si>
  <si>
    <t>121</t>
  </si>
  <si>
    <t>781419195</t>
  </si>
  <si>
    <t>Montáž obkladů vnitřních stěn z obkladaček a dekorů (listel) pórovinových Příplatek k cenám obkladaček za spárování cement bílý</t>
  </si>
  <si>
    <t>-868050977</t>
  </si>
  <si>
    <t>122</t>
  </si>
  <si>
    <t>781419197</t>
  </si>
  <si>
    <t>Montáž obkladů vnitřních stěn z obkladaček a dekorů (listel) pórovinových Příplatek k cenám obkladaček za spárování silikonem</t>
  </si>
  <si>
    <t>1774812314</t>
  </si>
  <si>
    <t>123</t>
  </si>
  <si>
    <t>781494511</t>
  </si>
  <si>
    <t>Ostatní prvky plastové profily ukončovací a dilatační lepené flexibilním lepidlem ukončovací</t>
  </si>
  <si>
    <t>1015320109</t>
  </si>
  <si>
    <t>124</t>
  </si>
  <si>
    <t>998781103</t>
  </si>
  <si>
    <t>Přesun hmot pro obklady keramické stanovený z hmotnosti přesunovaného materiálu vodorovná dopravní vzdálenost do 50 m v objektech výšky přes 12 do 24 m</t>
  </si>
  <si>
    <t>-161180161</t>
  </si>
  <si>
    <t>783</t>
  </si>
  <si>
    <t>Dokončovací práce - nátěry</t>
  </si>
  <si>
    <t>125</t>
  </si>
  <si>
    <t>783 - R1</t>
  </si>
  <si>
    <t>Nátěr ocelových zárubní</t>
  </si>
  <si>
    <t>-1350259329</t>
  </si>
  <si>
    <t>126</t>
  </si>
  <si>
    <t>783000121</t>
  </si>
  <si>
    <t>Zakrývání konstrukcí včetně pozdějšího odkrytí konstrukcí nebo prvků olepením páskou nebo fólií</t>
  </si>
  <si>
    <t>-1068958499</t>
  </si>
  <si>
    <t>"oblepení spoj provizorní příčky"</t>
  </si>
  <si>
    <t>((8,645+2,55+0,5)*2+2,95*14+0,9+1,97*2)</t>
  </si>
  <si>
    <t>127</t>
  </si>
  <si>
    <t>58124840</t>
  </si>
  <si>
    <t>páska š 50mm</t>
  </si>
  <si>
    <t>-1621646588</t>
  </si>
  <si>
    <t>69,53*1,05 'Přepočtené koeficientem množství</t>
  </si>
  <si>
    <t>128</t>
  </si>
  <si>
    <t>783301311</t>
  </si>
  <si>
    <t>Příprava podkladu zámečnických konstrukcí před provedením nátěru odmaštění odmašťovačem vodou ředitelným</t>
  </si>
  <si>
    <t>1204157085</t>
  </si>
  <si>
    <t>"I120 (0,439 m2/m)"</t>
  </si>
  <si>
    <t>(1,2*2)*0,439</t>
  </si>
  <si>
    <t>129</t>
  </si>
  <si>
    <t>783301401</t>
  </si>
  <si>
    <t>Příprava podkladu zámečnických konstrukcí před provedením nátěru ometení</t>
  </si>
  <si>
    <t>1807053625</t>
  </si>
  <si>
    <t>130</t>
  </si>
  <si>
    <t>783314203</t>
  </si>
  <si>
    <t>Základní antikorozní nátěr zámečnických konstrukcí jednonásobný syntetický samozákladující</t>
  </si>
  <si>
    <t>-959167191</t>
  </si>
  <si>
    <t>131</t>
  </si>
  <si>
    <t>783614551</t>
  </si>
  <si>
    <t>Základní nátěr armatur a kovových potrubí jednonásobný potrubí do DN 50 mm syntetický</t>
  </si>
  <si>
    <t>-1976930257</t>
  </si>
  <si>
    <t>132</t>
  </si>
  <si>
    <t>783913171</t>
  </si>
  <si>
    <t>Penetrační nátěr betonových podlah hrubých syntetický</t>
  </si>
  <si>
    <t>562979638</t>
  </si>
  <si>
    <t>Poznámka k položce:
nátěr podlah před prováděním samonivelační stěrky</t>
  </si>
  <si>
    <t>784</t>
  </si>
  <si>
    <t>Dokončovací práce - malby a tapety</t>
  </si>
  <si>
    <t>133</t>
  </si>
  <si>
    <t>784211105</t>
  </si>
  <si>
    <t>Malby z malířských směsí otěruvzdorných za mokra dvojnásobné, bílé za mokra otěruvzdorné výborně v místnostech výšky přes 5,00 m</t>
  </si>
  <si>
    <t>1074579481</t>
  </si>
  <si>
    <t>"výmalba nových SDK příček" (42,683)</t>
  </si>
  <si>
    <t>"lokální výspravy po odstraněných příčkách atp." (50)</t>
  </si>
  <si>
    <t>HZS</t>
  </si>
  <si>
    <t>Hodinové zúčtovací sazby</t>
  </si>
  <si>
    <t>134</t>
  </si>
  <si>
    <t>HZS1292</t>
  </si>
  <si>
    <t>Hodinové zúčtovací sazby profesí HSV zemní a pomocné práce stavební dělník</t>
  </si>
  <si>
    <t>hod</t>
  </si>
  <si>
    <t>512</t>
  </si>
  <si>
    <t>-1912513792</t>
  </si>
  <si>
    <t>Poznámka k položce:
vyklizení prostor přestavby</t>
  </si>
  <si>
    <t>135</t>
  </si>
  <si>
    <t>011002000</t>
  </si>
  <si>
    <t>Průzkumné práce</t>
  </si>
  <si>
    <t>1644971508</t>
  </si>
  <si>
    <t>Poznámka k položce:
Při odstraňování konstrukcí bude vždy nejprve ověřeno zda se v nich nenacházejí nějaké instalace</t>
  </si>
  <si>
    <t>OST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</si>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</sst>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1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0">
    <xf numFmtId="0" fontId="0" fillId="0" borderId="0" xfId="0"/>
    <xf numFmtId="0" fontId="10" fillId="2" borderId="0" xfId="0" applyFont="1" applyFill="1" applyAlignment="1" applyProtection="1">
      <alignment vertical="center"/>
      <protection hidden="1"/>
    </xf>
    <xf numFmtId="0" fontId="11" fillId="2" borderId="0" xfId="0" applyFont="1" applyFill="1" applyAlignment="1" applyProtection="1">
      <alignment horizontal="left" vertical="center"/>
      <protection hidden="1"/>
    </xf>
    <xf numFmtId="0" fontId="31" fillId="2" borderId="0" xfId="1" applyFill="1" applyProtection="1"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0" xfId="0" applyBorder="1" applyProtection="1">
      <protection hidden="1"/>
    </xf>
    <xf numFmtId="0" fontId="13" fillId="0" borderId="0" xfId="0" applyFont="1" applyBorder="1" applyAlignment="1" applyProtection="1">
      <alignment horizontal="left" vertical="center"/>
      <protection hidden="1"/>
    </xf>
    <xf numFmtId="0" fontId="0" fillId="0" borderId="6" xfId="0" applyBorder="1" applyProtection="1"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4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6" xfId="0" applyFont="1" applyBorder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0" fontId="0" fillId="0" borderId="9" xfId="0" applyFont="1" applyBorder="1" applyAlignment="1" applyProtection="1">
      <alignment vertical="center"/>
      <protection hidden="1"/>
    </xf>
    <xf numFmtId="0" fontId="0" fillId="0" borderId="10" xfId="0" applyFont="1" applyBorder="1" applyAlignment="1" applyProtection="1">
      <alignment vertical="center"/>
      <protection hidden="1"/>
    </xf>
    <xf numFmtId="0" fontId="0" fillId="0" borderId="11" xfId="0" applyFont="1" applyBorder="1" applyAlignment="1" applyProtection="1">
      <alignment vertical="center"/>
      <protection hidden="1"/>
    </xf>
    <xf numFmtId="0" fontId="0" fillId="0" borderId="2" xfId="0" applyFont="1" applyBorder="1" applyAlignment="1" applyProtection="1">
      <alignment vertical="center"/>
      <protection hidden="1"/>
    </xf>
    <xf numFmtId="0" fontId="0" fillId="0" borderId="3" xfId="0" applyFont="1" applyBorder="1" applyAlignment="1" applyProtection="1">
      <alignment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0" fillId="0" borderId="13" xfId="0" applyFont="1" applyBorder="1" applyAlignment="1" applyProtection="1">
      <alignment vertical="center"/>
      <protection hidden="1"/>
    </xf>
    <xf numFmtId="0" fontId="0" fillId="0" borderId="16" xfId="0" applyFont="1" applyBorder="1" applyAlignment="1" applyProtection="1">
      <alignment vertical="center"/>
      <protection hidden="1"/>
    </xf>
    <xf numFmtId="0" fontId="0" fillId="5" borderId="8" xfId="0" applyFont="1" applyFill="1" applyBorder="1" applyAlignment="1" applyProtection="1">
      <alignment vertical="center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8" xfId="0" applyFont="1" applyBorder="1" applyAlignment="1" applyProtection="1">
      <alignment horizontal="center" vertical="center" wrapText="1"/>
      <protection hidden="1"/>
    </xf>
    <xf numFmtId="0" fontId="14" fillId="0" borderId="19" xfId="0" applyFont="1" applyBorder="1" applyAlignment="1" applyProtection="1">
      <alignment horizontal="center" vertical="center" wrapText="1"/>
      <protection hidden="1"/>
    </xf>
    <xf numFmtId="0" fontId="0" fillId="0" borderId="12" xfId="0" applyFont="1" applyBorder="1" applyAlignment="1" applyProtection="1">
      <alignment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17" fillId="2" borderId="0" xfId="1" applyFont="1" applyFill="1" applyAlignment="1" applyProtection="1">
      <alignment vertical="center"/>
      <protection hidden="1"/>
    </xf>
    <xf numFmtId="165" fontId="2" fillId="0" borderId="0" xfId="0" applyNumberFormat="1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 wrapText="1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0" fontId="0" fillId="0" borderId="6" xfId="0" applyFont="1" applyBorder="1" applyAlignment="1" applyProtection="1">
      <alignment vertical="center" wrapText="1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23" xfId="0" applyFont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horizontal="left" vertical="center"/>
      <protection hidden="1"/>
    </xf>
    <xf numFmtId="4" fontId="16" fillId="0" borderId="0" xfId="0" applyNumberFormat="1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right" vertical="center"/>
      <protection hidden="1"/>
    </xf>
    <xf numFmtId="4" fontId="1" fillId="0" borderId="0" xfId="0" applyNumberFormat="1" applyFont="1" applyBorder="1" applyAlignment="1" applyProtection="1">
      <alignment vertical="center"/>
      <protection hidden="1"/>
    </xf>
    <xf numFmtId="164" fontId="1" fillId="0" borderId="0" xfId="0" applyNumberFormat="1" applyFont="1" applyBorder="1" applyAlignment="1" applyProtection="1">
      <alignment horizontal="right" vertical="center"/>
      <protection hidden="1"/>
    </xf>
    <xf numFmtId="0" fontId="0" fillId="5" borderId="0" xfId="0" applyFont="1" applyFill="1" applyBorder="1" applyAlignment="1" applyProtection="1">
      <alignment vertical="center"/>
      <protection hidden="1"/>
    </xf>
    <xf numFmtId="0" fontId="3" fillId="5" borderId="7" xfId="0" applyFont="1" applyFill="1" applyBorder="1" applyAlignment="1" applyProtection="1">
      <alignment horizontal="left" vertical="center"/>
      <protection hidden="1"/>
    </xf>
    <xf numFmtId="0" fontId="3" fillId="5" borderId="8" xfId="0" applyFont="1" applyFill="1" applyBorder="1" applyAlignment="1" applyProtection="1">
      <alignment horizontal="right" vertical="center"/>
      <protection hidden="1"/>
    </xf>
    <xf numFmtId="0" fontId="3" fillId="5" borderId="8" xfId="0" applyFont="1" applyFill="1" applyBorder="1" applyAlignment="1" applyProtection="1">
      <alignment horizontal="center" vertical="center"/>
      <protection hidden="1"/>
    </xf>
    <xf numFmtId="4" fontId="3" fillId="5" borderId="8" xfId="0" applyNumberFormat="1" applyFont="1" applyFill="1" applyBorder="1" applyAlignment="1" applyProtection="1">
      <alignment vertical="center"/>
      <protection hidden="1"/>
    </xf>
    <xf numFmtId="0" fontId="0" fillId="5" borderId="24" xfId="0" applyFont="1" applyFill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vertical="center"/>
      <protection hidden="1"/>
    </xf>
    <xf numFmtId="0" fontId="2" fillId="5" borderId="0" xfId="0" applyFont="1" applyFill="1" applyBorder="1" applyAlignment="1" applyProtection="1">
      <alignment horizontal="left" vertical="center"/>
      <protection hidden="1"/>
    </xf>
    <xf numFmtId="0" fontId="2" fillId="5" borderId="0" xfId="0" applyFont="1" applyFill="1" applyBorder="1" applyAlignment="1" applyProtection="1">
      <alignment horizontal="right" vertical="center"/>
      <protection hidden="1"/>
    </xf>
    <xf numFmtId="0" fontId="0" fillId="5" borderId="6" xfId="0" applyFont="1" applyFill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horizontal="left"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/>
      <protection hidden="1"/>
    </xf>
    <xf numFmtId="0" fontId="4" fillId="0" borderId="21" xfId="0" applyFont="1" applyBorder="1" applyAlignment="1" applyProtection="1">
      <alignment horizontal="left" vertical="center"/>
      <protection hidden="1"/>
    </xf>
    <xf numFmtId="0" fontId="4" fillId="0" borderId="21" xfId="0" applyFont="1" applyBorder="1" applyAlignment="1" applyProtection="1">
      <alignment vertical="center"/>
      <protection hidden="1"/>
    </xf>
    <xf numFmtId="4" fontId="4" fillId="0" borderId="21" xfId="0" applyNumberFormat="1" applyFont="1" applyBorder="1" applyAlignment="1" applyProtection="1">
      <alignment vertical="center"/>
      <protection hidden="1"/>
    </xf>
    <xf numFmtId="0" fontId="4" fillId="0" borderId="6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5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21" xfId="0" applyFont="1" applyBorder="1" applyAlignment="1" applyProtection="1">
      <alignment horizontal="left" vertical="center"/>
      <protection hidden="1"/>
    </xf>
    <xf numFmtId="0" fontId="5" fillId="0" borderId="21" xfId="0" applyFont="1" applyBorder="1" applyAlignment="1" applyProtection="1">
      <alignment vertical="center"/>
      <protection hidden="1"/>
    </xf>
    <xf numFmtId="4" fontId="5" fillId="0" borderId="21" xfId="0" applyNumberFormat="1" applyFont="1" applyBorder="1" applyAlignment="1" applyProtection="1">
      <alignment vertical="center"/>
      <protection hidden="1"/>
    </xf>
    <xf numFmtId="0" fontId="5" fillId="0" borderId="6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horizontal="center" vertical="center" wrapText="1"/>
      <protection hidden="1"/>
    </xf>
    <xf numFmtId="0" fontId="2" fillId="5" borderId="17" xfId="0" applyFont="1" applyFill="1" applyBorder="1" applyAlignment="1" applyProtection="1">
      <alignment horizontal="center" vertical="center" wrapText="1"/>
      <protection hidden="1"/>
    </xf>
    <xf numFmtId="0" fontId="2" fillId="5" borderId="18" xfId="0" applyFont="1" applyFill="1" applyBorder="1" applyAlignment="1" applyProtection="1">
      <alignment horizontal="center" vertical="center" wrapText="1"/>
      <protection hidden="1"/>
    </xf>
    <xf numFmtId="0" fontId="2" fillId="5" borderId="19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4" fontId="16" fillId="0" borderId="0" xfId="0" applyNumberFormat="1" applyFont="1" applyAlignment="1" applyProtection="1">
      <protection hidden="1"/>
    </xf>
    <xf numFmtId="166" fontId="19" fillId="0" borderId="13" xfId="0" applyNumberFormat="1" applyFont="1" applyBorder="1" applyAlignment="1" applyProtection="1">
      <protection hidden="1"/>
    </xf>
    <xf numFmtId="166" fontId="19" fillId="0" borderId="14" xfId="0" applyNumberFormat="1" applyFont="1" applyBorder="1" applyAlignment="1" applyProtection="1">
      <protection hidden="1"/>
    </xf>
    <xf numFmtId="4" fontId="20" fillId="0" borderId="0" xfId="0" applyNumberFormat="1" applyFont="1" applyAlignment="1" applyProtection="1">
      <alignment vertical="center"/>
      <protection hidden="1"/>
    </xf>
    <xf numFmtId="0" fontId="6" fillId="0" borderId="5" xfId="0" applyFont="1" applyBorder="1" applyAlignment="1" applyProtection="1">
      <protection hidden="1"/>
    </xf>
    <xf numFmtId="0" fontId="6" fillId="0" borderId="0" xfId="0" applyFont="1" applyAlignment="1" applyProtection="1">
      <protection hidden="1"/>
    </xf>
    <xf numFmtId="0" fontId="6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4" fontId="4" fillId="0" borderId="0" xfId="0" applyNumberFormat="1" applyFont="1" applyAlignment="1" applyProtection="1">
      <protection hidden="1"/>
    </xf>
    <xf numFmtId="0" fontId="6" fillId="0" borderId="15" xfId="0" applyFont="1" applyBorder="1" applyAlignment="1" applyProtection="1">
      <protection hidden="1"/>
    </xf>
    <xf numFmtId="0" fontId="6" fillId="0" borderId="0" xfId="0" applyFont="1" applyBorder="1" applyAlignment="1" applyProtection="1">
      <protection hidden="1"/>
    </xf>
    <xf numFmtId="166" fontId="6" fillId="0" borderId="0" xfId="0" applyNumberFormat="1" applyFont="1" applyBorder="1" applyAlignment="1" applyProtection="1">
      <protection hidden="1"/>
    </xf>
    <xf numFmtId="166" fontId="6" fillId="0" borderId="16" xfId="0" applyNumberFormat="1" applyFont="1" applyBorder="1" applyAlignme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4" fontId="6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/>
      <protection hidden="1"/>
    </xf>
    <xf numFmtId="4" fontId="5" fillId="0" borderId="0" xfId="0" applyNumberFormat="1" applyFont="1" applyAlignment="1" applyProtection="1">
      <protection hidden="1"/>
    </xf>
    <xf numFmtId="0" fontId="0" fillId="0" borderId="25" xfId="0" applyFont="1" applyBorder="1" applyAlignment="1" applyProtection="1">
      <alignment horizontal="center" vertical="center"/>
      <protection hidden="1"/>
    </xf>
    <xf numFmtId="49" fontId="0" fillId="0" borderId="25" xfId="0" applyNumberFormat="1" applyFont="1" applyBorder="1" applyAlignment="1" applyProtection="1">
      <alignment horizontal="left" vertical="center" wrapText="1"/>
      <protection hidden="1"/>
    </xf>
    <xf numFmtId="0" fontId="0" fillId="0" borderId="25" xfId="0" applyFont="1" applyBorder="1" applyAlignment="1" applyProtection="1">
      <alignment horizontal="left" vertical="center" wrapText="1"/>
      <protection hidden="1"/>
    </xf>
    <xf numFmtId="0" fontId="0" fillId="0" borderId="25" xfId="0" applyFont="1" applyBorder="1" applyAlignment="1" applyProtection="1">
      <alignment horizontal="center" vertical="center" wrapText="1"/>
      <protection hidden="1"/>
    </xf>
    <xf numFmtId="167" fontId="0" fillId="0" borderId="25" xfId="0" applyNumberFormat="1" applyFont="1" applyBorder="1" applyAlignment="1" applyProtection="1">
      <alignment vertical="center"/>
      <protection hidden="1"/>
    </xf>
    <xf numFmtId="4" fontId="0" fillId="0" borderId="25" xfId="0" applyNumberFormat="1" applyFont="1" applyBorder="1" applyAlignment="1" applyProtection="1">
      <alignment vertical="center"/>
      <protection hidden="1"/>
    </xf>
    <xf numFmtId="0" fontId="1" fillId="4" borderId="25" xfId="0" applyFont="1" applyFill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166" fontId="1" fillId="0" borderId="0" xfId="0" applyNumberFormat="1" applyFont="1" applyBorder="1" applyAlignment="1" applyProtection="1">
      <alignment vertical="center"/>
      <protection hidden="1"/>
    </xf>
    <xf numFmtId="166" fontId="1" fillId="0" borderId="16" xfId="0" applyNumberFormat="1" applyFont="1" applyBorder="1" applyAlignment="1" applyProtection="1">
      <alignment vertical="center"/>
      <protection hidden="1"/>
    </xf>
    <xf numFmtId="4" fontId="0" fillId="0" borderId="0" xfId="0" applyNumberFormat="1" applyFont="1" applyAlignment="1" applyProtection="1">
      <alignment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vertical="center" wrapText="1"/>
      <protection hidden="1"/>
    </xf>
    <xf numFmtId="0" fontId="0" fillId="0" borderId="15" xfId="0" applyFont="1" applyBorder="1" applyAlignment="1" applyProtection="1">
      <alignment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0" fontId="0" fillId="0" borderId="21" xfId="0" applyFont="1" applyBorder="1" applyAlignment="1" applyProtection="1">
      <alignment vertical="center"/>
      <protection hidden="1"/>
    </xf>
    <xf numFmtId="0" fontId="0" fillId="0" borderId="22" xfId="0" applyFont="1" applyBorder="1" applyAlignment="1" applyProtection="1">
      <alignment vertical="center"/>
      <protection hidden="1"/>
    </xf>
    <xf numFmtId="4" fontId="0" fillId="4" borderId="25" xfId="0" applyNumberFormat="1" applyFont="1" applyFill="1" applyBorder="1" applyAlignment="1" applyProtection="1">
      <alignment vertical="center"/>
      <protection locked="0" hidden="1"/>
    </xf>
    <xf numFmtId="0" fontId="7" fillId="0" borderId="5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167" fontId="7" fillId="0" borderId="0" xfId="0" applyNumberFormat="1" applyFont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7" fillId="0" borderId="16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8" fillId="0" borderId="5" xfId="0" applyFont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167" fontId="8" fillId="0" borderId="0" xfId="0" applyNumberFormat="1" applyFont="1" applyAlignment="1" applyProtection="1">
      <alignment vertical="center"/>
      <protection hidden="1"/>
    </xf>
    <xf numFmtId="0" fontId="8" fillId="0" borderId="15" xfId="0" applyFont="1" applyBorder="1" applyAlignment="1" applyProtection="1">
      <alignment vertical="center"/>
      <protection hidden="1"/>
    </xf>
    <xf numFmtId="0" fontId="8" fillId="0" borderId="0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vertical="center"/>
      <protection hidden="1"/>
    </xf>
    <xf numFmtId="0" fontId="9" fillId="0" borderId="5" xfId="0" applyFont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9" fillId="0" borderId="15" xfId="0" applyFont="1" applyBorder="1" applyAlignment="1" applyProtection="1">
      <alignment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9" fillId="0" borderId="16" xfId="0" applyFont="1" applyBorder="1" applyAlignment="1" applyProtection="1">
      <alignment vertical="center"/>
      <protection hidden="1"/>
    </xf>
    <xf numFmtId="4" fontId="23" fillId="4" borderId="25" xfId="0" applyNumberFormat="1" applyFont="1" applyFill="1" applyBorder="1" applyAlignment="1" applyProtection="1">
      <alignment vertical="center"/>
      <protection locked="0" hidden="1"/>
    </xf>
    <xf numFmtId="0" fontId="23" fillId="0" borderId="5" xfId="0" applyFont="1" applyBorder="1" applyAlignment="1" applyProtection="1">
      <alignment vertical="center"/>
      <protection hidden="1"/>
    </xf>
    <xf numFmtId="0" fontId="23" fillId="0" borderId="0" xfId="0" applyFont="1" applyBorder="1" applyAlignment="1" applyProtection="1">
      <alignment horizontal="center" vertical="center"/>
      <protection hidden="1"/>
    </xf>
    <xf numFmtId="0" fontId="23" fillId="0" borderId="25" xfId="0" applyFont="1" applyBorder="1" applyAlignment="1" applyProtection="1">
      <alignment horizontal="center" vertical="center"/>
      <protection hidden="1"/>
    </xf>
    <xf numFmtId="49" fontId="23" fillId="0" borderId="25" xfId="0" applyNumberFormat="1" applyFont="1" applyBorder="1" applyAlignment="1" applyProtection="1">
      <alignment horizontal="left" vertical="center" wrapText="1"/>
      <protection hidden="1"/>
    </xf>
    <xf numFmtId="0" fontId="23" fillId="0" borderId="25" xfId="0" applyFont="1" applyBorder="1" applyAlignment="1" applyProtection="1">
      <alignment horizontal="left" vertical="center" wrapText="1"/>
      <protection hidden="1"/>
    </xf>
    <xf numFmtId="0" fontId="23" fillId="0" borderId="25" xfId="0" applyFont="1" applyBorder="1" applyAlignment="1" applyProtection="1">
      <alignment horizontal="center" vertical="center" wrapText="1"/>
      <protection hidden="1"/>
    </xf>
    <xf numFmtId="167" fontId="23" fillId="0" borderId="25" xfId="0" applyNumberFormat="1" applyFont="1" applyBorder="1" applyAlignment="1" applyProtection="1">
      <alignment vertical="center"/>
      <protection hidden="1"/>
    </xf>
    <xf numFmtId="4" fontId="23" fillId="0" borderId="25" xfId="0" applyNumberFormat="1" applyFont="1" applyBorder="1" applyAlignment="1" applyProtection="1">
      <alignment vertical="center"/>
      <protection hidden="1"/>
    </xf>
    <xf numFmtId="0" fontId="23" fillId="4" borderId="25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alignment vertical="top"/>
      <protection hidden="1"/>
    </xf>
    <xf numFmtId="0" fontId="24" fillId="0" borderId="26" xfId="0" applyFont="1" applyBorder="1" applyAlignment="1" applyProtection="1">
      <alignment vertical="center" wrapText="1"/>
      <protection hidden="1"/>
    </xf>
    <xf numFmtId="0" fontId="24" fillId="0" borderId="27" xfId="0" applyFont="1" applyBorder="1" applyAlignment="1" applyProtection="1">
      <alignment vertical="center" wrapText="1"/>
      <protection hidden="1"/>
    </xf>
    <xf numFmtId="0" fontId="24" fillId="0" borderId="28" xfId="0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4" fillId="0" borderId="29" xfId="0" applyFont="1" applyBorder="1" applyAlignment="1" applyProtection="1">
      <alignment horizontal="center" vertical="center" wrapText="1"/>
      <protection hidden="1"/>
    </xf>
    <xf numFmtId="0" fontId="24" fillId="0" borderId="30" xfId="0" applyFont="1" applyBorder="1" applyAlignment="1" applyProtection="1">
      <alignment horizontal="center" vertical="center" wrapText="1"/>
      <protection hidden="1"/>
    </xf>
    <xf numFmtId="0" fontId="24" fillId="0" borderId="29" xfId="0" applyFont="1" applyBorder="1" applyAlignment="1" applyProtection="1">
      <alignment vertical="center" wrapText="1"/>
      <protection hidden="1"/>
    </xf>
    <xf numFmtId="0" fontId="24" fillId="0" borderId="30" xfId="0" applyFont="1" applyBorder="1" applyAlignment="1" applyProtection="1">
      <alignment vertical="center" wrapText="1"/>
      <protection hidden="1"/>
    </xf>
    <xf numFmtId="0" fontId="26" fillId="0" borderId="1" xfId="0" applyFont="1" applyBorder="1" applyAlignment="1" applyProtection="1">
      <alignment horizontal="left" vertical="center" wrapText="1"/>
      <protection hidden="1"/>
    </xf>
    <xf numFmtId="0" fontId="27" fillId="0" borderId="29" xfId="0" applyFont="1" applyBorder="1" applyAlignment="1" applyProtection="1">
      <alignment vertical="center" wrapText="1"/>
      <protection hidden="1"/>
    </xf>
    <xf numFmtId="0" fontId="27" fillId="0" borderId="1" xfId="0" applyFont="1" applyBorder="1" applyAlignment="1" applyProtection="1">
      <alignment horizontal="left" vertical="center" wrapText="1"/>
      <protection hidden="1"/>
    </xf>
    <xf numFmtId="0" fontId="27" fillId="0" borderId="1" xfId="0" applyFont="1" applyBorder="1" applyAlignment="1" applyProtection="1">
      <alignment vertical="center" wrapText="1"/>
      <protection hidden="1"/>
    </xf>
    <xf numFmtId="0" fontId="27" fillId="0" borderId="1" xfId="0" applyFont="1" applyBorder="1" applyAlignment="1" applyProtection="1">
      <alignment vertical="center"/>
      <protection hidden="1"/>
    </xf>
    <xf numFmtId="0" fontId="27" fillId="0" borderId="1" xfId="0" applyFont="1" applyBorder="1" applyAlignment="1" applyProtection="1">
      <alignment horizontal="left" vertical="center"/>
      <protection hidden="1"/>
    </xf>
    <xf numFmtId="49" fontId="27" fillId="0" borderId="1" xfId="0" applyNumberFormat="1" applyFont="1" applyBorder="1" applyAlignment="1" applyProtection="1">
      <alignment vertical="center" wrapText="1"/>
      <protection hidden="1"/>
    </xf>
    <xf numFmtId="0" fontId="24" fillId="0" borderId="32" xfId="0" applyFont="1" applyBorder="1" applyAlignment="1" applyProtection="1">
      <alignment vertical="center" wrapText="1"/>
      <protection hidden="1"/>
    </xf>
    <xf numFmtId="0" fontId="28" fillId="0" borderId="31" xfId="0" applyFont="1" applyBorder="1" applyAlignment="1" applyProtection="1">
      <alignment vertical="center" wrapText="1"/>
      <protection hidden="1"/>
    </xf>
    <xf numFmtId="0" fontId="24" fillId="0" borderId="33" xfId="0" applyFont="1" applyBorder="1" applyAlignment="1" applyProtection="1">
      <alignment vertical="center" wrapText="1"/>
      <protection hidden="1"/>
    </xf>
    <xf numFmtId="0" fontId="24" fillId="0" borderId="1" xfId="0" applyFont="1" applyBorder="1" applyAlignment="1" applyProtection="1">
      <alignment vertical="top"/>
      <protection hidden="1"/>
    </xf>
    <xf numFmtId="0" fontId="24" fillId="0" borderId="0" xfId="0" applyFont="1" applyAlignment="1" applyProtection="1">
      <alignment vertical="top"/>
      <protection hidden="1"/>
    </xf>
    <xf numFmtId="0" fontId="24" fillId="0" borderId="26" xfId="0" applyFont="1" applyBorder="1" applyAlignment="1" applyProtection="1">
      <alignment horizontal="left" vertical="center"/>
      <protection hidden="1"/>
    </xf>
    <xf numFmtId="0" fontId="24" fillId="0" borderId="27" xfId="0" applyFont="1" applyBorder="1" applyAlignment="1" applyProtection="1">
      <alignment horizontal="left" vertical="center"/>
      <protection hidden="1"/>
    </xf>
    <xf numFmtId="0" fontId="24" fillId="0" borderId="28" xfId="0" applyFont="1" applyBorder="1" applyAlignment="1" applyProtection="1">
      <alignment horizontal="left" vertical="center"/>
      <protection hidden="1"/>
    </xf>
    <xf numFmtId="0" fontId="24" fillId="0" borderId="29" xfId="0" applyFont="1" applyBorder="1" applyAlignment="1" applyProtection="1">
      <alignment horizontal="left" vertical="center"/>
      <protection hidden="1"/>
    </xf>
    <xf numFmtId="0" fontId="24" fillId="0" borderId="30" xfId="0" applyFont="1" applyBorder="1" applyAlignment="1" applyProtection="1">
      <alignment horizontal="left" vertical="center"/>
      <protection hidden="1"/>
    </xf>
    <xf numFmtId="0" fontId="26" fillId="0" borderId="1" xfId="0" applyFont="1" applyBorder="1" applyAlignment="1" applyProtection="1">
      <alignment horizontal="left" vertical="center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26" fillId="0" borderId="31" xfId="0" applyFont="1" applyBorder="1" applyAlignment="1" applyProtection="1">
      <alignment horizontal="left" vertical="center"/>
      <protection hidden="1"/>
    </xf>
    <xf numFmtId="0" fontId="26" fillId="0" borderId="31" xfId="0" applyFont="1" applyBorder="1" applyAlignment="1" applyProtection="1">
      <alignment horizontal="center" vertical="center"/>
      <protection hidden="1"/>
    </xf>
    <xf numFmtId="0" fontId="29" fillId="0" borderId="31" xfId="0" applyFont="1" applyBorder="1" applyAlignment="1" applyProtection="1">
      <alignment horizontal="left" vertical="center"/>
      <protection hidden="1"/>
    </xf>
    <xf numFmtId="0" fontId="30" fillId="0" borderId="1" xfId="0" applyFont="1" applyBorder="1" applyAlignment="1" applyProtection="1">
      <alignment horizontal="left" vertical="center"/>
      <protection hidden="1"/>
    </xf>
    <xf numFmtId="0" fontId="27" fillId="0" borderId="0" xfId="0" applyFont="1" applyAlignment="1" applyProtection="1">
      <alignment horizontal="left" vertical="center"/>
      <protection hidden="1"/>
    </xf>
    <xf numFmtId="0" fontId="27" fillId="0" borderId="1" xfId="0" applyFont="1" applyBorder="1" applyAlignment="1" applyProtection="1">
      <alignment horizontal="center" vertical="center"/>
      <protection hidden="1"/>
    </xf>
    <xf numFmtId="0" fontId="27" fillId="0" borderId="29" xfId="0" applyFont="1" applyBorder="1" applyAlignment="1" applyProtection="1">
      <alignment horizontal="left" vertical="center"/>
      <protection hidden="1"/>
    </xf>
    <xf numFmtId="0" fontId="27" fillId="0" borderId="1" xfId="0" applyFont="1" applyFill="1" applyBorder="1" applyAlignment="1" applyProtection="1">
      <alignment horizontal="left" vertical="center"/>
      <protection hidden="1"/>
    </xf>
    <xf numFmtId="0" fontId="27" fillId="0" borderId="1" xfId="0" applyFont="1" applyFill="1" applyBorder="1" applyAlignment="1" applyProtection="1">
      <alignment horizontal="center" vertical="center"/>
      <protection hidden="1"/>
    </xf>
    <xf numFmtId="0" fontId="24" fillId="0" borderId="32" xfId="0" applyFont="1" applyBorder="1" applyAlignment="1" applyProtection="1">
      <alignment horizontal="left" vertical="center"/>
      <protection hidden="1"/>
    </xf>
    <xf numFmtId="0" fontId="28" fillId="0" borderId="31" xfId="0" applyFont="1" applyBorder="1" applyAlignment="1" applyProtection="1">
      <alignment horizontal="left" vertical="center"/>
      <protection hidden="1"/>
    </xf>
    <xf numFmtId="0" fontId="24" fillId="0" borderId="33" xfId="0" applyFont="1" applyBorder="1" applyAlignment="1" applyProtection="1">
      <alignment horizontal="left" vertical="center"/>
      <protection hidden="1"/>
    </xf>
    <xf numFmtId="0" fontId="24" fillId="0" borderId="1" xfId="0" applyFont="1" applyBorder="1" applyAlignment="1" applyProtection="1">
      <alignment horizontal="left" vertical="center"/>
      <protection hidden="1"/>
    </xf>
    <xf numFmtId="0" fontId="28" fillId="0" borderId="1" xfId="0" applyFont="1" applyBorder="1" applyAlignment="1" applyProtection="1">
      <alignment horizontal="left" vertical="center"/>
      <protection hidden="1"/>
    </xf>
    <xf numFmtId="0" fontId="29" fillId="0" borderId="1" xfId="0" applyFont="1" applyBorder="1" applyAlignment="1" applyProtection="1">
      <alignment horizontal="left" vertical="center"/>
      <protection hidden="1"/>
    </xf>
    <xf numFmtId="0" fontId="27" fillId="0" borderId="31" xfId="0" applyFont="1" applyBorder="1" applyAlignment="1" applyProtection="1">
      <alignment horizontal="left" vertical="center"/>
      <protection hidden="1"/>
    </xf>
    <xf numFmtId="0" fontId="24" fillId="0" borderId="1" xfId="0" applyFont="1" applyBorder="1" applyAlignment="1" applyProtection="1">
      <alignment horizontal="left" vertical="center" wrapText="1"/>
      <protection hidden="1"/>
    </xf>
    <xf numFmtId="0" fontId="27" fillId="0" borderId="1" xfId="0" applyFont="1" applyBorder="1" applyAlignment="1" applyProtection="1">
      <alignment horizontal="center" vertical="center" wrapText="1"/>
      <protection hidden="1"/>
    </xf>
    <xf numFmtId="0" fontId="24" fillId="0" borderId="26" xfId="0" applyFont="1" applyBorder="1" applyAlignment="1" applyProtection="1">
      <alignment horizontal="left" vertical="center" wrapText="1"/>
      <protection hidden="1"/>
    </xf>
    <xf numFmtId="0" fontId="24" fillId="0" borderId="27" xfId="0" applyFont="1" applyBorder="1" applyAlignment="1" applyProtection="1">
      <alignment horizontal="left" vertical="center" wrapText="1"/>
      <protection hidden="1"/>
    </xf>
    <xf numFmtId="0" fontId="24" fillId="0" borderId="28" xfId="0" applyFont="1" applyBorder="1" applyAlignment="1" applyProtection="1">
      <alignment horizontal="left" vertical="center" wrapText="1"/>
      <protection hidden="1"/>
    </xf>
    <xf numFmtId="0" fontId="24" fillId="0" borderId="29" xfId="0" applyFont="1" applyBorder="1" applyAlignment="1" applyProtection="1">
      <alignment horizontal="left" vertical="center" wrapText="1"/>
      <protection hidden="1"/>
    </xf>
    <xf numFmtId="0" fontId="24" fillId="0" borderId="30" xfId="0" applyFont="1" applyBorder="1" applyAlignment="1" applyProtection="1">
      <alignment horizontal="left" vertical="center" wrapText="1"/>
      <protection hidden="1"/>
    </xf>
    <xf numFmtId="0" fontId="29" fillId="0" borderId="29" xfId="0" applyFont="1" applyBorder="1" applyAlignment="1" applyProtection="1">
      <alignment horizontal="left" vertical="center" wrapText="1"/>
      <protection hidden="1"/>
    </xf>
    <xf numFmtId="0" fontId="29" fillId="0" borderId="30" xfId="0" applyFont="1" applyBorder="1" applyAlignment="1" applyProtection="1">
      <alignment horizontal="left" vertical="center" wrapText="1"/>
      <protection hidden="1"/>
    </xf>
    <xf numFmtId="0" fontId="27" fillId="0" borderId="29" xfId="0" applyFont="1" applyBorder="1" applyAlignment="1" applyProtection="1">
      <alignment horizontal="left" vertical="center" wrapText="1"/>
      <protection hidden="1"/>
    </xf>
    <xf numFmtId="0" fontId="27" fillId="0" borderId="30" xfId="0" applyFont="1" applyBorder="1" applyAlignment="1" applyProtection="1">
      <alignment horizontal="left" vertical="center" wrapText="1"/>
      <protection hidden="1"/>
    </xf>
    <xf numFmtId="0" fontId="27" fillId="0" borderId="30" xfId="0" applyFont="1" applyBorder="1" applyAlignment="1" applyProtection="1">
      <alignment horizontal="left" vertical="center"/>
      <protection hidden="1"/>
    </xf>
    <xf numFmtId="0" fontId="27" fillId="0" borderId="32" xfId="0" applyFont="1" applyBorder="1" applyAlignment="1" applyProtection="1">
      <alignment horizontal="left" vertical="center" wrapText="1"/>
      <protection hidden="1"/>
    </xf>
    <xf numFmtId="0" fontId="27" fillId="0" borderId="31" xfId="0" applyFont="1" applyBorder="1" applyAlignment="1" applyProtection="1">
      <alignment horizontal="left" vertical="center" wrapText="1"/>
      <protection hidden="1"/>
    </xf>
    <xf numFmtId="0" fontId="27" fillId="0" borderId="33" xfId="0" applyFont="1" applyBorder="1" applyAlignment="1" applyProtection="1">
      <alignment horizontal="left" vertical="center" wrapText="1"/>
      <protection hidden="1"/>
    </xf>
    <xf numFmtId="0" fontId="27" fillId="0" borderId="1" xfId="0" applyFont="1" applyBorder="1" applyAlignment="1" applyProtection="1">
      <alignment horizontal="left" vertical="top"/>
      <protection hidden="1"/>
    </xf>
    <xf numFmtId="0" fontId="27" fillId="0" borderId="1" xfId="0" applyFont="1" applyBorder="1" applyAlignment="1" applyProtection="1">
      <alignment horizontal="center" vertical="top"/>
      <protection hidden="1"/>
    </xf>
    <xf numFmtId="0" fontId="27" fillId="0" borderId="32" xfId="0" applyFont="1" applyBorder="1" applyAlignment="1" applyProtection="1">
      <alignment horizontal="left" vertical="center"/>
      <protection hidden="1"/>
    </xf>
    <xf numFmtId="0" fontId="27" fillId="0" borderId="33" xfId="0" applyFont="1" applyBorder="1" applyAlignment="1" applyProtection="1">
      <alignment horizontal="left" vertical="center"/>
      <protection hidden="1"/>
    </xf>
    <xf numFmtId="0" fontId="29" fillId="0" borderId="0" xfId="0" applyFont="1" applyAlignment="1" applyProtection="1">
      <alignment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29" fillId="0" borderId="31" xfId="0" applyFont="1" applyBorder="1" applyAlignment="1" applyProtection="1">
      <alignment vertical="center"/>
      <protection hidden="1"/>
    </xf>
    <xf numFmtId="0" fontId="26" fillId="0" borderId="31" xfId="0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top"/>
      <protection hidden="1"/>
    </xf>
    <xf numFmtId="49" fontId="27" fillId="0" borderId="1" xfId="0" applyNumberFormat="1" applyFont="1" applyBorder="1" applyAlignment="1" applyProtection="1">
      <alignment horizontal="left" vertical="center"/>
      <protection hidden="1"/>
    </xf>
    <xf numFmtId="0" fontId="0" fillId="0" borderId="31" xfId="0" applyBorder="1" applyAlignment="1" applyProtection="1">
      <alignment vertical="top"/>
      <protection hidden="1"/>
    </xf>
    <xf numFmtId="0" fontId="26" fillId="0" borderId="31" xfId="0" applyFont="1" applyBorder="1" applyAlignment="1" applyProtection="1">
      <alignment horizontal="left"/>
      <protection hidden="1"/>
    </xf>
    <xf numFmtId="0" fontId="29" fillId="0" borderId="31" xfId="0" applyFont="1" applyBorder="1" applyAlignment="1" applyProtection="1">
      <protection hidden="1"/>
    </xf>
    <xf numFmtId="0" fontId="24" fillId="0" borderId="29" xfId="0" applyFont="1" applyBorder="1" applyAlignment="1" applyProtection="1">
      <alignment vertical="top"/>
      <protection hidden="1"/>
    </xf>
    <xf numFmtId="0" fontId="24" fillId="0" borderId="30" xfId="0" applyFont="1" applyBorder="1" applyAlignment="1" applyProtection="1">
      <alignment vertical="top"/>
      <protection hidden="1"/>
    </xf>
    <xf numFmtId="0" fontId="24" fillId="0" borderId="1" xfId="0" applyFont="1" applyBorder="1" applyAlignment="1" applyProtection="1">
      <alignment horizontal="center" vertical="center"/>
      <protection hidden="1"/>
    </xf>
    <xf numFmtId="0" fontId="24" fillId="0" borderId="1" xfId="0" applyFont="1" applyBorder="1" applyAlignment="1" applyProtection="1">
      <alignment horizontal="left" vertical="top"/>
      <protection hidden="1"/>
    </xf>
    <xf numFmtId="0" fontId="24" fillId="0" borderId="32" xfId="0" applyFont="1" applyBorder="1" applyAlignment="1" applyProtection="1">
      <alignment vertical="top"/>
      <protection hidden="1"/>
    </xf>
    <xf numFmtId="0" fontId="24" fillId="0" borderId="31" xfId="0" applyFont="1" applyBorder="1" applyAlignment="1" applyProtection="1">
      <alignment vertical="top"/>
      <protection hidden="1"/>
    </xf>
    <xf numFmtId="0" fontId="24" fillId="0" borderId="33" xfId="0" applyFont="1" applyBorder="1" applyAlignment="1" applyProtection="1">
      <alignment vertical="top"/>
      <protection hidden="1"/>
    </xf>
    <xf numFmtId="49" fontId="2" fillId="4" borderId="1" xfId="0" applyNumberFormat="1" applyFont="1" applyFill="1" applyBorder="1" applyAlignment="1" applyProtection="1">
      <alignment horizontal="left" vertical="center"/>
      <protection locked="0" hidden="1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alignment vertical="center"/>
      <protection hidden="1"/>
    </xf>
    <xf numFmtId="0" fontId="17" fillId="2" borderId="0" xfId="1" applyFont="1" applyFill="1" applyAlignment="1" applyProtection="1">
      <alignment vertical="center"/>
      <protection hidden="1"/>
    </xf>
    <xf numFmtId="0" fontId="12" fillId="3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4" fillId="0" borderId="0" xfId="0" applyFont="1" applyBorder="1" applyAlignment="1" applyProtection="1">
      <alignment horizontal="left" vertical="center"/>
      <protection hidden="1"/>
    </xf>
    <xf numFmtId="0" fontId="27" fillId="0" borderId="1" xfId="0" applyFont="1" applyBorder="1" applyAlignment="1" applyProtection="1">
      <alignment horizontal="left" vertical="top"/>
      <protection hidden="1"/>
    </xf>
    <xf numFmtId="0" fontId="27" fillId="0" borderId="1" xfId="0" applyFont="1" applyBorder="1" applyAlignment="1" applyProtection="1">
      <alignment horizontal="left" vertical="center"/>
      <protection hidden="1"/>
    </xf>
    <xf numFmtId="0" fontId="26" fillId="0" borderId="31" xfId="0" applyFont="1" applyBorder="1" applyAlignment="1" applyProtection="1">
      <alignment horizontal="left"/>
      <protection hidden="1"/>
    </xf>
    <xf numFmtId="0" fontId="25" fillId="0" borderId="1" xfId="0" applyFont="1" applyBorder="1" applyAlignment="1" applyProtection="1">
      <alignment horizontal="center"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7" fillId="0" borderId="1" xfId="0" applyFont="1" applyBorder="1" applyAlignment="1" applyProtection="1">
      <alignment horizontal="left" vertical="center" wrapText="1"/>
      <protection hidden="1"/>
    </xf>
    <xf numFmtId="49" fontId="27" fillId="0" borderId="1" xfId="0" applyNumberFormat="1" applyFont="1" applyBorder="1" applyAlignment="1" applyProtection="1">
      <alignment horizontal="left" vertical="center" wrapText="1"/>
      <protection hidden="1"/>
    </xf>
    <xf numFmtId="0" fontId="26" fillId="0" borderId="31" xfId="0" applyFont="1" applyBorder="1" applyAlignment="1" applyProtection="1">
      <alignment horizontal="left" wrapText="1"/>
      <protection hidden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515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ColWidth="9.28515625" defaultRowHeight="12" x14ac:dyDescent="0.3"/>
  <cols>
    <col min="1" max="1" width="8.28515625" style="5" customWidth="1"/>
    <col min="2" max="2" width="1.7109375" style="5" customWidth="1"/>
    <col min="3" max="3" width="4.140625" style="5" customWidth="1"/>
    <col min="4" max="4" width="4.28515625" style="5" customWidth="1"/>
    <col min="5" max="5" width="17.140625" style="5" customWidth="1"/>
    <col min="6" max="6" width="75" style="5" customWidth="1"/>
    <col min="7" max="7" width="8.7109375" style="5" customWidth="1"/>
    <col min="8" max="8" width="11.140625" style="5" customWidth="1"/>
    <col min="9" max="9" width="12.7109375" style="5" customWidth="1"/>
    <col min="10" max="10" width="23.42578125" style="5" customWidth="1"/>
    <col min="11" max="11" width="15.42578125" style="5" customWidth="1"/>
    <col min="12" max="12" width="9.28515625" style="5"/>
    <col min="13" max="18" width="9.28515625" style="5" hidden="1"/>
    <col min="19" max="19" width="8.140625" style="5" hidden="1" customWidth="1"/>
    <col min="20" max="20" width="29.7109375" style="5" hidden="1" customWidth="1"/>
    <col min="21" max="21" width="16.28515625" style="5" hidden="1" customWidth="1"/>
    <col min="22" max="22" width="12.28515625" style="5" customWidth="1"/>
    <col min="23" max="23" width="16.28515625" style="5" customWidth="1"/>
    <col min="24" max="24" width="12.28515625" style="5" customWidth="1"/>
    <col min="25" max="25" width="15" style="5" customWidth="1"/>
    <col min="26" max="26" width="11" style="5" customWidth="1"/>
    <col min="27" max="27" width="15" style="5" customWidth="1"/>
    <col min="28" max="28" width="16.28515625" style="5" customWidth="1"/>
    <col min="29" max="29" width="11" style="5" customWidth="1"/>
    <col min="30" max="30" width="15" style="5" customWidth="1"/>
    <col min="31" max="31" width="16.28515625" style="5" customWidth="1"/>
    <col min="32" max="43" width="9.28515625" style="5"/>
    <col min="44" max="65" width="9.28515625" style="5" hidden="1"/>
    <col min="66" max="16384" width="9.28515625" style="5"/>
  </cols>
  <sheetData>
    <row r="1" spans="1:70" ht="21.75" customHeight="1" x14ac:dyDescent="0.3">
      <c r="A1" s="4"/>
      <c r="B1" s="1"/>
      <c r="C1" s="1"/>
      <c r="D1" s="2" t="s">
        <v>0</v>
      </c>
      <c r="E1" s="1"/>
      <c r="F1" s="37" t="s">
        <v>51</v>
      </c>
      <c r="G1" s="235" t="s">
        <v>52</v>
      </c>
      <c r="H1" s="235"/>
      <c r="I1" s="1"/>
      <c r="J1" s="37" t="s">
        <v>53</v>
      </c>
      <c r="K1" s="2"/>
      <c r="L1" s="37"/>
      <c r="M1" s="37"/>
      <c r="N1" s="37"/>
      <c r="O1" s="37"/>
      <c r="P1" s="37"/>
      <c r="Q1" s="37"/>
      <c r="R1" s="37"/>
      <c r="S1" s="37"/>
      <c r="T1" s="37"/>
      <c r="U1" s="3"/>
      <c r="V1" s="3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</row>
    <row r="2" spans="1:70" ht="36.9" customHeight="1" x14ac:dyDescent="0.3">
      <c r="L2" s="236" t="s">
        <v>3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6" t="s">
        <v>50</v>
      </c>
    </row>
    <row r="3" spans="1:70" ht="6.9" customHeight="1" x14ac:dyDescent="0.3">
      <c r="B3" s="7"/>
      <c r="C3" s="8"/>
      <c r="D3" s="8"/>
      <c r="E3" s="8"/>
      <c r="F3" s="8"/>
      <c r="G3" s="8"/>
      <c r="H3" s="8"/>
      <c r="I3" s="8"/>
      <c r="J3" s="8"/>
      <c r="K3" s="9"/>
      <c r="AT3" s="6" t="s">
        <v>48</v>
      </c>
    </row>
    <row r="4" spans="1:70" ht="36.9" customHeight="1" x14ac:dyDescent="0.3">
      <c r="B4" s="10"/>
      <c r="C4" s="11"/>
      <c r="D4" s="12" t="s">
        <v>55</v>
      </c>
      <c r="E4" s="11"/>
      <c r="F4" s="11"/>
      <c r="G4" s="11"/>
      <c r="H4" s="11"/>
      <c r="I4" s="11"/>
      <c r="J4" s="11"/>
      <c r="K4" s="13"/>
      <c r="M4" s="14" t="s">
        <v>6</v>
      </c>
      <c r="AT4" s="6" t="s">
        <v>2</v>
      </c>
    </row>
    <row r="5" spans="1:70" ht="6.9" customHeight="1" x14ac:dyDescent="0.3">
      <c r="B5" s="10"/>
      <c r="C5" s="11"/>
      <c r="D5" s="11"/>
      <c r="E5" s="11"/>
      <c r="F5" s="11"/>
      <c r="G5" s="11"/>
      <c r="H5" s="11"/>
      <c r="I5" s="11"/>
      <c r="J5" s="11"/>
      <c r="K5" s="13"/>
    </row>
    <row r="6" spans="1:70" ht="13.2" x14ac:dyDescent="0.3">
      <c r="B6" s="10"/>
      <c r="C6" s="11"/>
      <c r="D6" s="15" t="s">
        <v>7</v>
      </c>
      <c r="E6" s="11"/>
      <c r="F6" s="11"/>
      <c r="G6" s="11"/>
      <c r="H6" s="11"/>
      <c r="I6" s="11"/>
      <c r="J6" s="11"/>
      <c r="K6" s="13"/>
    </row>
    <row r="7" spans="1:70" ht="16.5" customHeight="1" x14ac:dyDescent="0.3">
      <c r="B7" s="10"/>
      <c r="C7" s="11"/>
      <c r="D7" s="11"/>
      <c r="E7" s="238" t="s">
        <v>8</v>
      </c>
      <c r="F7" s="239"/>
      <c r="G7" s="239"/>
      <c r="H7" s="239"/>
      <c r="I7" s="11"/>
      <c r="J7" s="11"/>
      <c r="K7" s="13"/>
    </row>
    <row r="8" spans="1:70" s="20" customFormat="1" ht="13.2" x14ac:dyDescent="0.3">
      <c r="B8" s="17"/>
      <c r="C8" s="18"/>
      <c r="D8" s="15" t="s">
        <v>56</v>
      </c>
      <c r="E8" s="18"/>
      <c r="F8" s="18"/>
      <c r="G8" s="18"/>
      <c r="H8" s="18"/>
      <c r="I8" s="18"/>
      <c r="J8" s="18"/>
      <c r="K8" s="19"/>
    </row>
    <row r="9" spans="1:70" s="20" customFormat="1" ht="36.9" customHeight="1" x14ac:dyDescent="0.3">
      <c r="B9" s="17"/>
      <c r="C9" s="18"/>
      <c r="D9" s="18"/>
      <c r="E9" s="238" t="s">
        <v>91</v>
      </c>
      <c r="F9" s="239"/>
      <c r="G9" s="239"/>
      <c r="H9" s="239"/>
      <c r="I9" s="18"/>
      <c r="J9" s="18"/>
      <c r="K9" s="19"/>
    </row>
    <row r="10" spans="1:70" s="20" customFormat="1" x14ac:dyDescent="0.3"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70" s="20" customFormat="1" ht="14.4" customHeight="1" x14ac:dyDescent="0.3">
      <c r="B11" s="17"/>
      <c r="C11" s="18"/>
      <c r="D11" s="15" t="s">
        <v>9</v>
      </c>
      <c r="E11" s="18"/>
      <c r="F11" s="16" t="s">
        <v>10</v>
      </c>
      <c r="G11" s="18"/>
      <c r="H11" s="18"/>
      <c r="I11" s="15" t="s">
        <v>11</v>
      </c>
      <c r="J11" s="16" t="s">
        <v>1</v>
      </c>
      <c r="K11" s="19"/>
    </row>
    <row r="12" spans="1:70" s="20" customFormat="1" ht="14.4" customHeight="1" x14ac:dyDescent="0.3">
      <c r="B12" s="17"/>
      <c r="C12" s="18"/>
      <c r="D12" s="15" t="s">
        <v>12</v>
      </c>
      <c r="E12" s="18"/>
      <c r="F12" s="16" t="s">
        <v>13</v>
      </c>
      <c r="G12" s="18"/>
      <c r="H12" s="18"/>
      <c r="I12" s="15" t="s">
        <v>14</v>
      </c>
      <c r="J12" s="228" t="s">
        <v>22</v>
      </c>
      <c r="K12" s="19"/>
    </row>
    <row r="13" spans="1:70" s="20" customFormat="1" ht="10.95" customHeight="1" x14ac:dyDescent="0.3">
      <c r="B13" s="17"/>
      <c r="C13" s="18"/>
      <c r="D13" s="18"/>
      <c r="E13" s="18"/>
      <c r="F13" s="18"/>
      <c r="G13" s="18"/>
      <c r="H13" s="18"/>
      <c r="I13" s="18"/>
      <c r="J13" s="18"/>
      <c r="K13" s="19"/>
    </row>
    <row r="14" spans="1:70" s="20" customFormat="1" ht="14.4" customHeight="1" x14ac:dyDescent="0.3">
      <c r="B14" s="17"/>
      <c r="C14" s="18"/>
      <c r="D14" s="15" t="s">
        <v>15</v>
      </c>
      <c r="E14" s="18"/>
      <c r="F14" s="18"/>
      <c r="G14" s="18"/>
      <c r="H14" s="18"/>
      <c r="I14" s="15" t="s">
        <v>16</v>
      </c>
      <c r="J14" s="16" t="s">
        <v>17</v>
      </c>
      <c r="K14" s="19"/>
    </row>
    <row r="15" spans="1:70" s="20" customFormat="1" ht="18" customHeight="1" x14ac:dyDescent="0.3">
      <c r="B15" s="17"/>
      <c r="C15" s="18"/>
      <c r="D15" s="18"/>
      <c r="E15" s="16" t="s">
        <v>18</v>
      </c>
      <c r="F15" s="18"/>
      <c r="G15" s="18"/>
      <c r="H15" s="18"/>
      <c r="I15" s="15" t="s">
        <v>19</v>
      </c>
      <c r="J15" s="16" t="s">
        <v>20</v>
      </c>
      <c r="K15" s="19"/>
    </row>
    <row r="16" spans="1:70" s="20" customFormat="1" ht="6.9" customHeight="1" x14ac:dyDescent="0.3">
      <c r="B16" s="17"/>
      <c r="C16" s="18"/>
      <c r="D16" s="18"/>
      <c r="E16" s="18"/>
      <c r="F16" s="18"/>
      <c r="G16" s="18"/>
      <c r="H16" s="18"/>
      <c r="I16" s="18"/>
      <c r="J16" s="18"/>
      <c r="K16" s="19"/>
    </row>
    <row r="17" spans="2:11" s="20" customFormat="1" ht="14.4" customHeight="1" x14ac:dyDescent="0.3">
      <c r="B17" s="17"/>
      <c r="C17" s="18"/>
      <c r="D17" s="15" t="s">
        <v>21</v>
      </c>
      <c r="E17" s="18"/>
      <c r="F17" s="18"/>
      <c r="G17" s="18"/>
      <c r="H17" s="18"/>
      <c r="I17" s="15" t="s">
        <v>16</v>
      </c>
      <c r="J17" s="228" t="s">
        <v>22</v>
      </c>
      <c r="K17" s="19"/>
    </row>
    <row r="18" spans="2:11" s="20" customFormat="1" ht="18" customHeight="1" x14ac:dyDescent="0.3">
      <c r="B18" s="17"/>
      <c r="C18" s="18"/>
      <c r="D18" s="18"/>
      <c r="E18" s="228" t="s">
        <v>22</v>
      </c>
      <c r="F18" s="18"/>
      <c r="G18" s="18"/>
      <c r="H18" s="18"/>
      <c r="I18" s="15" t="s">
        <v>19</v>
      </c>
      <c r="J18" s="228" t="s">
        <v>22</v>
      </c>
      <c r="K18" s="19"/>
    </row>
    <row r="19" spans="2:11" s="20" customFormat="1" ht="6.9" customHeight="1" x14ac:dyDescent="0.3">
      <c r="B19" s="17"/>
      <c r="C19" s="18"/>
      <c r="D19" s="18"/>
      <c r="E19" s="18"/>
      <c r="F19" s="18"/>
      <c r="G19" s="18"/>
      <c r="H19" s="18"/>
      <c r="I19" s="18"/>
      <c r="J19" s="18"/>
      <c r="K19" s="19"/>
    </row>
    <row r="20" spans="2:11" s="20" customFormat="1" ht="14.4" customHeight="1" x14ac:dyDescent="0.3">
      <c r="B20" s="17"/>
      <c r="C20" s="18"/>
      <c r="D20" s="15" t="s">
        <v>23</v>
      </c>
      <c r="E20" s="18"/>
      <c r="F20" s="18"/>
      <c r="G20" s="18"/>
      <c r="H20" s="18"/>
      <c r="I20" s="15" t="s">
        <v>16</v>
      </c>
      <c r="J20" s="16" t="s">
        <v>24</v>
      </c>
      <c r="K20" s="19"/>
    </row>
    <row r="21" spans="2:11" s="20" customFormat="1" ht="18" customHeight="1" x14ac:dyDescent="0.3">
      <c r="B21" s="17"/>
      <c r="C21" s="18"/>
      <c r="D21" s="18"/>
      <c r="E21" s="16" t="s">
        <v>25</v>
      </c>
      <c r="F21" s="18"/>
      <c r="G21" s="18"/>
      <c r="H21" s="18"/>
      <c r="I21" s="15" t="s">
        <v>19</v>
      </c>
      <c r="J21" s="16" t="s">
        <v>26</v>
      </c>
      <c r="K21" s="19"/>
    </row>
    <row r="22" spans="2:11" s="20" customFormat="1" ht="6.9" customHeight="1" x14ac:dyDescent="0.3">
      <c r="B22" s="17"/>
      <c r="C22" s="18"/>
      <c r="D22" s="18"/>
      <c r="E22" s="18"/>
      <c r="F22" s="18"/>
      <c r="G22" s="18"/>
      <c r="H22" s="18"/>
      <c r="I22" s="18"/>
      <c r="J22" s="18"/>
      <c r="K22" s="19"/>
    </row>
    <row r="23" spans="2:11" s="20" customFormat="1" ht="14.4" customHeight="1" x14ac:dyDescent="0.3">
      <c r="B23" s="17"/>
      <c r="C23" s="18"/>
      <c r="D23" s="15" t="s">
        <v>28</v>
      </c>
      <c r="E23" s="18"/>
      <c r="F23" s="18"/>
      <c r="G23" s="18"/>
      <c r="H23" s="18"/>
      <c r="I23" s="18"/>
      <c r="J23" s="18"/>
      <c r="K23" s="19"/>
    </row>
    <row r="24" spans="2:11" s="42" customFormat="1" ht="16.5" customHeight="1" x14ac:dyDescent="0.3">
      <c r="B24" s="39"/>
      <c r="C24" s="40"/>
      <c r="D24" s="40"/>
      <c r="E24" s="229" t="s">
        <v>1</v>
      </c>
      <c r="F24" s="229"/>
      <c r="G24" s="229"/>
      <c r="H24" s="229"/>
      <c r="I24" s="40"/>
      <c r="J24" s="40"/>
      <c r="K24" s="41"/>
    </row>
    <row r="25" spans="2:11" s="20" customFormat="1" ht="6.9" customHeight="1" x14ac:dyDescent="0.3">
      <c r="B25" s="17"/>
      <c r="C25" s="18"/>
      <c r="D25" s="18"/>
      <c r="E25" s="18"/>
      <c r="F25" s="18"/>
      <c r="G25" s="18"/>
      <c r="H25" s="18"/>
      <c r="I25" s="18"/>
      <c r="J25" s="18"/>
      <c r="K25" s="19"/>
    </row>
    <row r="26" spans="2:11" s="20" customFormat="1" ht="6.9" customHeight="1" x14ac:dyDescent="0.3">
      <c r="B26" s="17"/>
      <c r="C26" s="18"/>
      <c r="D26" s="29"/>
      <c r="E26" s="29"/>
      <c r="F26" s="29"/>
      <c r="G26" s="29"/>
      <c r="H26" s="29"/>
      <c r="I26" s="29"/>
      <c r="J26" s="29"/>
      <c r="K26" s="43"/>
    </row>
    <row r="27" spans="2:11" s="20" customFormat="1" ht="25.35" customHeight="1" x14ac:dyDescent="0.3">
      <c r="B27" s="17"/>
      <c r="C27" s="18"/>
      <c r="D27" s="44" t="s">
        <v>29</v>
      </c>
      <c r="E27" s="18"/>
      <c r="F27" s="18"/>
      <c r="G27" s="18"/>
      <c r="H27" s="18"/>
      <c r="I27" s="18"/>
      <c r="J27" s="45">
        <f>ROUND(J101,2)</f>
        <v>0</v>
      </c>
      <c r="K27" s="19"/>
    </row>
    <row r="28" spans="2:11" s="20" customFormat="1" ht="6.9" customHeight="1" x14ac:dyDescent="0.3">
      <c r="B28" s="17"/>
      <c r="C28" s="18"/>
      <c r="D28" s="29"/>
      <c r="E28" s="29"/>
      <c r="F28" s="29"/>
      <c r="G28" s="29"/>
      <c r="H28" s="29"/>
      <c r="I28" s="29"/>
      <c r="J28" s="29"/>
      <c r="K28" s="43"/>
    </row>
    <row r="29" spans="2:11" s="20" customFormat="1" ht="14.4" customHeight="1" x14ac:dyDescent="0.3">
      <c r="B29" s="17"/>
      <c r="C29" s="18"/>
      <c r="D29" s="18"/>
      <c r="E29" s="18"/>
      <c r="F29" s="46" t="s">
        <v>31</v>
      </c>
      <c r="G29" s="18"/>
      <c r="H29" s="18"/>
      <c r="I29" s="46" t="s">
        <v>30</v>
      </c>
      <c r="J29" s="46" t="s">
        <v>32</v>
      </c>
      <c r="K29" s="19"/>
    </row>
    <row r="30" spans="2:11" s="20" customFormat="1" ht="14.4" customHeight="1" x14ac:dyDescent="0.3">
      <c r="B30" s="17"/>
      <c r="C30" s="18"/>
      <c r="D30" s="21" t="s">
        <v>33</v>
      </c>
      <c r="E30" s="21" t="s">
        <v>34</v>
      </c>
      <c r="F30" s="47">
        <f>ROUND(SUM(BE101:BE514), 2)</f>
        <v>0</v>
      </c>
      <c r="G30" s="18"/>
      <c r="H30" s="18"/>
      <c r="I30" s="48">
        <v>0.21</v>
      </c>
      <c r="J30" s="47">
        <f>ROUND(ROUND((SUM(BE101:BE514)), 2)*I30, 2)</f>
        <v>0</v>
      </c>
      <c r="K30" s="19"/>
    </row>
    <row r="31" spans="2:11" s="20" customFormat="1" ht="14.4" customHeight="1" x14ac:dyDescent="0.3">
      <c r="B31" s="17"/>
      <c r="C31" s="18"/>
      <c r="D31" s="18"/>
      <c r="E31" s="21" t="s">
        <v>35</v>
      </c>
      <c r="F31" s="47">
        <f>ROUND(SUM(BF101:BF514), 2)</f>
        <v>0</v>
      </c>
      <c r="G31" s="18"/>
      <c r="H31" s="18"/>
      <c r="I31" s="48">
        <v>0.15</v>
      </c>
      <c r="J31" s="47">
        <f>ROUND(ROUND((SUM(BF101:BF514)), 2)*I31, 2)</f>
        <v>0</v>
      </c>
      <c r="K31" s="19"/>
    </row>
    <row r="32" spans="2:11" s="20" customFormat="1" ht="14.4" hidden="1" customHeight="1" x14ac:dyDescent="0.3">
      <c r="B32" s="17"/>
      <c r="C32" s="18"/>
      <c r="D32" s="18"/>
      <c r="E32" s="21" t="s">
        <v>36</v>
      </c>
      <c r="F32" s="47">
        <f>ROUND(SUM(BG101:BG514), 2)</f>
        <v>0</v>
      </c>
      <c r="G32" s="18"/>
      <c r="H32" s="18"/>
      <c r="I32" s="48">
        <v>0.21</v>
      </c>
      <c r="J32" s="47">
        <v>0</v>
      </c>
      <c r="K32" s="19"/>
    </row>
    <row r="33" spans="2:11" s="20" customFormat="1" ht="14.4" hidden="1" customHeight="1" x14ac:dyDescent="0.3">
      <c r="B33" s="17"/>
      <c r="C33" s="18"/>
      <c r="D33" s="18"/>
      <c r="E33" s="21" t="s">
        <v>37</v>
      </c>
      <c r="F33" s="47">
        <f>ROUND(SUM(BH101:BH514), 2)</f>
        <v>0</v>
      </c>
      <c r="G33" s="18"/>
      <c r="H33" s="18"/>
      <c r="I33" s="48">
        <v>0.15</v>
      </c>
      <c r="J33" s="47">
        <v>0</v>
      </c>
      <c r="K33" s="19"/>
    </row>
    <row r="34" spans="2:11" s="20" customFormat="1" ht="14.4" hidden="1" customHeight="1" x14ac:dyDescent="0.3">
      <c r="B34" s="17"/>
      <c r="C34" s="18"/>
      <c r="D34" s="18"/>
      <c r="E34" s="21" t="s">
        <v>38</v>
      </c>
      <c r="F34" s="47">
        <f>ROUND(SUM(BI101:BI514), 2)</f>
        <v>0</v>
      </c>
      <c r="G34" s="18"/>
      <c r="H34" s="18"/>
      <c r="I34" s="48">
        <v>0</v>
      </c>
      <c r="J34" s="47">
        <v>0</v>
      </c>
      <c r="K34" s="19"/>
    </row>
    <row r="35" spans="2:11" s="20" customFormat="1" ht="6.9" customHeight="1" x14ac:dyDescent="0.3">
      <c r="B35" s="17"/>
      <c r="C35" s="18"/>
      <c r="D35" s="18"/>
      <c r="E35" s="18"/>
      <c r="F35" s="18"/>
      <c r="G35" s="18"/>
      <c r="H35" s="18"/>
      <c r="I35" s="18"/>
      <c r="J35" s="18"/>
      <c r="K35" s="19"/>
    </row>
    <row r="36" spans="2:11" s="20" customFormat="1" ht="25.35" customHeight="1" x14ac:dyDescent="0.3">
      <c r="B36" s="17"/>
      <c r="C36" s="49"/>
      <c r="D36" s="50" t="s">
        <v>39</v>
      </c>
      <c r="E36" s="31"/>
      <c r="F36" s="31"/>
      <c r="G36" s="51" t="s">
        <v>40</v>
      </c>
      <c r="H36" s="52" t="s">
        <v>41</v>
      </c>
      <c r="I36" s="31"/>
      <c r="J36" s="53">
        <f>SUM(J27:J34)</f>
        <v>0</v>
      </c>
      <c r="K36" s="54"/>
    </row>
    <row r="37" spans="2:11" s="20" customFormat="1" ht="14.4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4"/>
    </row>
    <row r="41" spans="2:11" s="20" customFormat="1" ht="6.9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55"/>
    </row>
    <row r="42" spans="2:11" s="20" customFormat="1" ht="36.9" customHeight="1" x14ac:dyDescent="0.3">
      <c r="B42" s="17"/>
      <c r="C42" s="12" t="s">
        <v>57</v>
      </c>
      <c r="D42" s="18"/>
      <c r="E42" s="18"/>
      <c r="F42" s="18"/>
      <c r="G42" s="18"/>
      <c r="H42" s="18"/>
      <c r="I42" s="18"/>
      <c r="J42" s="18"/>
      <c r="K42" s="19"/>
    </row>
    <row r="43" spans="2:11" s="20" customFormat="1" ht="6.9" customHeight="1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9"/>
    </row>
    <row r="44" spans="2:11" s="20" customFormat="1" ht="14.4" customHeight="1" x14ac:dyDescent="0.3">
      <c r="B44" s="17"/>
      <c r="C44" s="15" t="s">
        <v>7</v>
      </c>
      <c r="D44" s="18"/>
      <c r="E44" s="18"/>
      <c r="F44" s="18"/>
      <c r="G44" s="18"/>
      <c r="H44" s="18"/>
      <c r="I44" s="18"/>
      <c r="J44" s="18"/>
      <c r="K44" s="19"/>
    </row>
    <row r="45" spans="2:11" s="20" customFormat="1" ht="16.5" customHeight="1" x14ac:dyDescent="0.3">
      <c r="B45" s="17"/>
      <c r="C45" s="18"/>
      <c r="D45" s="18"/>
      <c r="E45" s="240" t="str">
        <f>E7</f>
        <v>Přestavba oddělení přípravy cytostatik, Nemocnice Jihlava</v>
      </c>
      <c r="F45" s="241"/>
      <c r="G45" s="241"/>
      <c r="H45" s="241"/>
      <c r="I45" s="18"/>
      <c r="J45" s="18"/>
      <c r="K45" s="19"/>
    </row>
    <row r="46" spans="2:11" s="20" customFormat="1" ht="14.4" customHeight="1" x14ac:dyDescent="0.3">
      <c r="B46" s="17"/>
      <c r="C46" s="15" t="s">
        <v>56</v>
      </c>
      <c r="D46" s="18"/>
      <c r="E46" s="18"/>
      <c r="F46" s="18"/>
      <c r="G46" s="18"/>
      <c r="H46" s="18"/>
      <c r="I46" s="18"/>
      <c r="J46" s="18"/>
      <c r="K46" s="19"/>
    </row>
    <row r="47" spans="2:11" s="20" customFormat="1" ht="17.25" customHeight="1" x14ac:dyDescent="0.3">
      <c r="B47" s="17"/>
      <c r="C47" s="18"/>
      <c r="D47" s="18"/>
      <c r="E47" s="238" t="str">
        <f>E9</f>
        <v>D.1.1 - Bourací a stavební práce</v>
      </c>
      <c r="F47" s="239"/>
      <c r="G47" s="239"/>
      <c r="H47" s="239"/>
      <c r="I47" s="18"/>
      <c r="J47" s="18"/>
      <c r="K47" s="19"/>
    </row>
    <row r="48" spans="2:11" s="20" customFormat="1" ht="6.9" customHeight="1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9"/>
    </row>
    <row r="49" spans="2:47" s="20" customFormat="1" ht="18" customHeight="1" x14ac:dyDescent="0.3">
      <c r="B49" s="17"/>
      <c r="C49" s="15" t="s">
        <v>12</v>
      </c>
      <c r="D49" s="18"/>
      <c r="E49" s="18"/>
      <c r="F49" s="16" t="str">
        <f>F12</f>
        <v>Jihlava</v>
      </c>
      <c r="G49" s="18"/>
      <c r="H49" s="18"/>
      <c r="I49" s="15" t="s">
        <v>14</v>
      </c>
      <c r="J49" s="38" t="str">
        <f>IF(J12="","",J12)</f>
        <v>Vyplň údaj</v>
      </c>
      <c r="K49" s="19"/>
    </row>
    <row r="50" spans="2:47" s="20" customFormat="1" ht="6.9" customHeight="1" x14ac:dyDescent="0.3">
      <c r="B50" s="17"/>
      <c r="C50" s="18"/>
      <c r="D50" s="18"/>
      <c r="E50" s="18"/>
      <c r="F50" s="18"/>
      <c r="G50" s="18"/>
      <c r="H50" s="18"/>
      <c r="I50" s="18"/>
      <c r="J50" s="18"/>
      <c r="K50" s="19"/>
    </row>
    <row r="51" spans="2:47" s="20" customFormat="1" ht="13.2" x14ac:dyDescent="0.3">
      <c r="B51" s="17"/>
      <c r="C51" s="15" t="s">
        <v>15</v>
      </c>
      <c r="D51" s="18"/>
      <c r="E51" s="18"/>
      <c r="F51" s="16" t="str">
        <f>E15</f>
        <v>Nemocnice Jihlava, příspěvková organizace</v>
      </c>
      <c r="G51" s="18"/>
      <c r="H51" s="18"/>
      <c r="I51" s="15" t="s">
        <v>23</v>
      </c>
      <c r="J51" s="229" t="str">
        <f>E21</f>
        <v>PENTHA, s.r.o., Zdařilá 817/8, 140 00 Praha 4</v>
      </c>
      <c r="K51" s="19"/>
    </row>
    <row r="52" spans="2:47" s="20" customFormat="1" ht="14.4" customHeight="1" x14ac:dyDescent="0.3">
      <c r="B52" s="17"/>
      <c r="C52" s="15" t="s">
        <v>21</v>
      </c>
      <c r="D52" s="18"/>
      <c r="E52" s="18"/>
      <c r="F52" s="16" t="str">
        <f>IF(E18="","",E18)</f>
        <v>Vyplň údaj</v>
      </c>
      <c r="G52" s="18"/>
      <c r="H52" s="18"/>
      <c r="I52" s="18"/>
      <c r="J52" s="230"/>
      <c r="K52" s="19"/>
    </row>
    <row r="53" spans="2:47" s="20" customFormat="1" ht="10.35" customHeight="1" x14ac:dyDescent="0.3">
      <c r="B53" s="17"/>
      <c r="C53" s="18"/>
      <c r="D53" s="18"/>
      <c r="E53" s="18"/>
      <c r="F53" s="18"/>
      <c r="G53" s="18"/>
      <c r="H53" s="18"/>
      <c r="I53" s="18"/>
      <c r="J53" s="18"/>
      <c r="K53" s="19"/>
    </row>
    <row r="54" spans="2:47" s="20" customFormat="1" ht="29.25" customHeight="1" x14ac:dyDescent="0.3">
      <c r="B54" s="17"/>
      <c r="C54" s="56" t="s">
        <v>58</v>
      </c>
      <c r="D54" s="49"/>
      <c r="E54" s="49"/>
      <c r="F54" s="49"/>
      <c r="G54" s="49"/>
      <c r="H54" s="49"/>
      <c r="I54" s="49"/>
      <c r="J54" s="57" t="s">
        <v>59</v>
      </c>
      <c r="K54" s="58"/>
    </row>
    <row r="55" spans="2:47" s="20" customFormat="1" ht="10.35" customHeight="1" x14ac:dyDescent="0.3">
      <c r="B55" s="17"/>
      <c r="C55" s="18"/>
      <c r="D55" s="18"/>
      <c r="E55" s="18"/>
      <c r="F55" s="18"/>
      <c r="G55" s="18"/>
      <c r="H55" s="18"/>
      <c r="I55" s="18"/>
      <c r="J55" s="18"/>
      <c r="K55" s="19"/>
    </row>
    <row r="56" spans="2:47" s="20" customFormat="1" ht="29.25" customHeight="1" x14ac:dyDescent="0.3">
      <c r="B56" s="17"/>
      <c r="C56" s="59" t="s">
        <v>60</v>
      </c>
      <c r="D56" s="18"/>
      <c r="E56" s="18"/>
      <c r="F56" s="18"/>
      <c r="G56" s="18"/>
      <c r="H56" s="18"/>
      <c r="I56" s="18"/>
      <c r="J56" s="45">
        <f>J101</f>
        <v>0</v>
      </c>
      <c r="K56" s="19"/>
      <c r="AU56" s="6" t="s">
        <v>61</v>
      </c>
    </row>
    <row r="57" spans="2:47" s="66" customFormat="1" ht="24.9" customHeight="1" x14ac:dyDescent="0.3">
      <c r="B57" s="60"/>
      <c r="C57" s="61"/>
      <c r="D57" s="62" t="s">
        <v>92</v>
      </c>
      <c r="E57" s="63"/>
      <c r="F57" s="63"/>
      <c r="G57" s="63"/>
      <c r="H57" s="63"/>
      <c r="I57" s="63"/>
      <c r="J57" s="64">
        <f>J102</f>
        <v>0</v>
      </c>
      <c r="K57" s="65"/>
    </row>
    <row r="58" spans="2:47" s="73" customFormat="1" ht="19.95" customHeight="1" x14ac:dyDescent="0.3">
      <c r="B58" s="67"/>
      <c r="C58" s="68"/>
      <c r="D58" s="69" t="s">
        <v>93</v>
      </c>
      <c r="E58" s="70"/>
      <c r="F58" s="70"/>
      <c r="G58" s="70"/>
      <c r="H58" s="70"/>
      <c r="I58" s="70"/>
      <c r="J58" s="71">
        <f>J103</f>
        <v>0</v>
      </c>
      <c r="K58" s="72"/>
    </row>
    <row r="59" spans="2:47" s="73" customFormat="1" ht="19.95" customHeight="1" x14ac:dyDescent="0.3">
      <c r="B59" s="67"/>
      <c r="C59" s="68"/>
      <c r="D59" s="69" t="s">
        <v>94</v>
      </c>
      <c r="E59" s="70"/>
      <c r="F59" s="70"/>
      <c r="G59" s="70"/>
      <c r="H59" s="70"/>
      <c r="I59" s="70"/>
      <c r="J59" s="71">
        <f>J117</f>
        <v>0</v>
      </c>
      <c r="K59" s="72"/>
    </row>
    <row r="60" spans="2:47" s="73" customFormat="1" ht="19.95" customHeight="1" x14ac:dyDescent="0.3">
      <c r="B60" s="67"/>
      <c r="C60" s="68"/>
      <c r="D60" s="69" t="s">
        <v>95</v>
      </c>
      <c r="E60" s="70"/>
      <c r="F60" s="70"/>
      <c r="G60" s="70"/>
      <c r="H60" s="70"/>
      <c r="I60" s="70"/>
      <c r="J60" s="71">
        <f>J127</f>
        <v>0</v>
      </c>
      <c r="K60" s="72"/>
    </row>
    <row r="61" spans="2:47" s="73" customFormat="1" ht="19.95" customHeight="1" x14ac:dyDescent="0.3">
      <c r="B61" s="67"/>
      <c r="C61" s="68"/>
      <c r="D61" s="69" t="s">
        <v>96</v>
      </c>
      <c r="E61" s="70"/>
      <c r="F61" s="70"/>
      <c r="G61" s="70"/>
      <c r="H61" s="70"/>
      <c r="I61" s="70"/>
      <c r="J61" s="71">
        <f>J145</f>
        <v>0</v>
      </c>
      <c r="K61" s="72"/>
    </row>
    <row r="62" spans="2:47" s="73" customFormat="1" ht="19.95" customHeight="1" x14ac:dyDescent="0.3">
      <c r="B62" s="67"/>
      <c r="C62" s="68"/>
      <c r="D62" s="69" t="s">
        <v>97</v>
      </c>
      <c r="E62" s="70"/>
      <c r="F62" s="70"/>
      <c r="G62" s="70"/>
      <c r="H62" s="70"/>
      <c r="I62" s="70"/>
      <c r="J62" s="71">
        <f>J151</f>
        <v>0</v>
      </c>
      <c r="K62" s="72"/>
    </row>
    <row r="63" spans="2:47" s="73" customFormat="1" ht="19.95" customHeight="1" x14ac:dyDescent="0.3">
      <c r="B63" s="67"/>
      <c r="C63" s="68"/>
      <c r="D63" s="69" t="s">
        <v>98</v>
      </c>
      <c r="E63" s="70"/>
      <c r="F63" s="70"/>
      <c r="G63" s="70"/>
      <c r="H63" s="70"/>
      <c r="I63" s="70"/>
      <c r="J63" s="71">
        <f>J228</f>
        <v>0</v>
      </c>
      <c r="K63" s="72"/>
    </row>
    <row r="64" spans="2:47" s="73" customFormat="1" ht="19.95" customHeight="1" x14ac:dyDescent="0.3">
      <c r="B64" s="67"/>
      <c r="C64" s="68"/>
      <c r="D64" s="69" t="s">
        <v>99</v>
      </c>
      <c r="E64" s="70"/>
      <c r="F64" s="70"/>
      <c r="G64" s="70"/>
      <c r="H64" s="70"/>
      <c r="I64" s="70"/>
      <c r="J64" s="71">
        <f>J306</f>
        <v>0</v>
      </c>
      <c r="K64" s="72"/>
    </row>
    <row r="65" spans="2:11" s="73" customFormat="1" ht="19.95" customHeight="1" x14ac:dyDescent="0.3">
      <c r="B65" s="67"/>
      <c r="C65" s="68"/>
      <c r="D65" s="69" t="s">
        <v>100</v>
      </c>
      <c r="E65" s="70"/>
      <c r="F65" s="70"/>
      <c r="G65" s="70"/>
      <c r="H65" s="70"/>
      <c r="I65" s="70"/>
      <c r="J65" s="71">
        <f>J314</f>
        <v>0</v>
      </c>
      <c r="K65" s="72"/>
    </row>
    <row r="66" spans="2:11" s="66" customFormat="1" ht="24.9" customHeight="1" x14ac:dyDescent="0.3">
      <c r="B66" s="60"/>
      <c r="C66" s="61"/>
      <c r="D66" s="62" t="s">
        <v>101</v>
      </c>
      <c r="E66" s="63"/>
      <c r="F66" s="63"/>
      <c r="G66" s="63"/>
      <c r="H66" s="63"/>
      <c r="I66" s="63"/>
      <c r="J66" s="64">
        <f>J316</f>
        <v>0</v>
      </c>
      <c r="K66" s="65"/>
    </row>
    <row r="67" spans="2:11" s="73" customFormat="1" ht="19.95" customHeight="1" x14ac:dyDescent="0.3">
      <c r="B67" s="67"/>
      <c r="C67" s="68"/>
      <c r="D67" s="69" t="s">
        <v>102</v>
      </c>
      <c r="E67" s="70"/>
      <c r="F67" s="70"/>
      <c r="G67" s="70"/>
      <c r="H67" s="70"/>
      <c r="I67" s="70"/>
      <c r="J67" s="71">
        <f>J317</f>
        <v>0</v>
      </c>
      <c r="K67" s="72"/>
    </row>
    <row r="68" spans="2:11" s="73" customFormat="1" ht="19.95" customHeight="1" x14ac:dyDescent="0.3">
      <c r="B68" s="67"/>
      <c r="C68" s="68"/>
      <c r="D68" s="69" t="s">
        <v>103</v>
      </c>
      <c r="E68" s="70"/>
      <c r="F68" s="70"/>
      <c r="G68" s="70"/>
      <c r="H68" s="70"/>
      <c r="I68" s="70"/>
      <c r="J68" s="71">
        <f>J320</f>
        <v>0</v>
      </c>
      <c r="K68" s="72"/>
    </row>
    <row r="69" spans="2:11" s="73" customFormat="1" ht="19.95" customHeight="1" x14ac:dyDescent="0.3">
      <c r="B69" s="67"/>
      <c r="C69" s="68"/>
      <c r="D69" s="69" t="s">
        <v>104</v>
      </c>
      <c r="E69" s="70"/>
      <c r="F69" s="70"/>
      <c r="G69" s="70"/>
      <c r="H69" s="70"/>
      <c r="I69" s="70"/>
      <c r="J69" s="71">
        <f>J325</f>
        <v>0</v>
      </c>
      <c r="K69" s="72"/>
    </row>
    <row r="70" spans="2:11" s="73" customFormat="1" ht="19.95" customHeight="1" x14ac:dyDescent="0.3">
      <c r="B70" s="67"/>
      <c r="C70" s="68"/>
      <c r="D70" s="69" t="s">
        <v>105</v>
      </c>
      <c r="E70" s="70"/>
      <c r="F70" s="70"/>
      <c r="G70" s="70"/>
      <c r="H70" s="70"/>
      <c r="I70" s="70"/>
      <c r="J70" s="71">
        <f>J328</f>
        <v>0</v>
      </c>
      <c r="K70" s="72"/>
    </row>
    <row r="71" spans="2:11" s="73" customFormat="1" ht="19.95" customHeight="1" x14ac:dyDescent="0.3">
      <c r="B71" s="67"/>
      <c r="C71" s="68"/>
      <c r="D71" s="69" t="s">
        <v>106</v>
      </c>
      <c r="E71" s="70"/>
      <c r="F71" s="70"/>
      <c r="G71" s="70"/>
      <c r="H71" s="70"/>
      <c r="I71" s="70"/>
      <c r="J71" s="71">
        <f>J336</f>
        <v>0</v>
      </c>
      <c r="K71" s="72"/>
    </row>
    <row r="72" spans="2:11" s="73" customFormat="1" ht="19.95" customHeight="1" x14ac:dyDescent="0.3">
      <c r="B72" s="67"/>
      <c r="C72" s="68"/>
      <c r="D72" s="69" t="s">
        <v>107</v>
      </c>
      <c r="E72" s="70"/>
      <c r="F72" s="70"/>
      <c r="G72" s="70"/>
      <c r="H72" s="70"/>
      <c r="I72" s="70"/>
      <c r="J72" s="71">
        <f>J340</f>
        <v>0</v>
      </c>
      <c r="K72" s="72"/>
    </row>
    <row r="73" spans="2:11" s="73" customFormat="1" ht="19.95" customHeight="1" x14ac:dyDescent="0.3">
      <c r="B73" s="67"/>
      <c r="C73" s="68"/>
      <c r="D73" s="69" t="s">
        <v>108</v>
      </c>
      <c r="E73" s="70"/>
      <c r="F73" s="70"/>
      <c r="G73" s="70"/>
      <c r="H73" s="70"/>
      <c r="I73" s="70"/>
      <c r="J73" s="71">
        <f>J399</f>
        <v>0</v>
      </c>
      <c r="K73" s="72"/>
    </row>
    <row r="74" spans="2:11" s="73" customFormat="1" ht="19.95" customHeight="1" x14ac:dyDescent="0.3">
      <c r="B74" s="67"/>
      <c r="C74" s="68"/>
      <c r="D74" s="69" t="s">
        <v>109</v>
      </c>
      <c r="E74" s="70"/>
      <c r="F74" s="70"/>
      <c r="G74" s="70"/>
      <c r="H74" s="70"/>
      <c r="I74" s="70"/>
      <c r="J74" s="71">
        <f>J441</f>
        <v>0</v>
      </c>
      <c r="K74" s="72"/>
    </row>
    <row r="75" spans="2:11" s="73" customFormat="1" ht="19.95" customHeight="1" x14ac:dyDescent="0.3">
      <c r="B75" s="67"/>
      <c r="C75" s="68"/>
      <c r="D75" s="69" t="s">
        <v>110</v>
      </c>
      <c r="E75" s="70"/>
      <c r="F75" s="70"/>
      <c r="G75" s="70"/>
      <c r="H75" s="70"/>
      <c r="I75" s="70"/>
      <c r="J75" s="71">
        <f>J446</f>
        <v>0</v>
      </c>
      <c r="K75" s="72"/>
    </row>
    <row r="76" spans="2:11" s="73" customFormat="1" ht="19.95" customHeight="1" x14ac:dyDescent="0.3">
      <c r="B76" s="67"/>
      <c r="C76" s="68"/>
      <c r="D76" s="69" t="s">
        <v>111</v>
      </c>
      <c r="E76" s="70"/>
      <c r="F76" s="70"/>
      <c r="G76" s="70"/>
      <c r="H76" s="70"/>
      <c r="I76" s="70"/>
      <c r="J76" s="71">
        <f>J471</f>
        <v>0</v>
      </c>
      <c r="K76" s="72"/>
    </row>
    <row r="77" spans="2:11" s="73" customFormat="1" ht="19.95" customHeight="1" x14ac:dyDescent="0.3">
      <c r="B77" s="67"/>
      <c r="C77" s="68"/>
      <c r="D77" s="69" t="s">
        <v>112</v>
      </c>
      <c r="E77" s="70"/>
      <c r="F77" s="70"/>
      <c r="G77" s="70"/>
      <c r="H77" s="70"/>
      <c r="I77" s="70"/>
      <c r="J77" s="71">
        <f>J484</f>
        <v>0</v>
      </c>
      <c r="K77" s="72"/>
    </row>
    <row r="78" spans="2:11" s="73" customFormat="1" ht="19.95" customHeight="1" x14ac:dyDescent="0.3">
      <c r="B78" s="67"/>
      <c r="C78" s="68"/>
      <c r="D78" s="69" t="s">
        <v>113</v>
      </c>
      <c r="E78" s="70"/>
      <c r="F78" s="70"/>
      <c r="G78" s="70"/>
      <c r="H78" s="70"/>
      <c r="I78" s="70"/>
      <c r="J78" s="71">
        <f>J503</f>
        <v>0</v>
      </c>
      <c r="K78" s="72"/>
    </row>
    <row r="79" spans="2:11" s="66" customFormat="1" ht="24.9" customHeight="1" x14ac:dyDescent="0.3">
      <c r="B79" s="60"/>
      <c r="C79" s="61"/>
      <c r="D79" s="62" t="s">
        <v>114</v>
      </c>
      <c r="E79" s="63"/>
      <c r="F79" s="63"/>
      <c r="G79" s="63"/>
      <c r="H79" s="63"/>
      <c r="I79" s="63"/>
      <c r="J79" s="64">
        <f>J508</f>
        <v>0</v>
      </c>
      <c r="K79" s="65"/>
    </row>
    <row r="80" spans="2:11" s="66" customFormat="1" ht="24.9" customHeight="1" x14ac:dyDescent="0.3">
      <c r="B80" s="60"/>
      <c r="C80" s="61"/>
      <c r="D80" s="62" t="s">
        <v>62</v>
      </c>
      <c r="E80" s="63"/>
      <c r="F80" s="63"/>
      <c r="G80" s="63"/>
      <c r="H80" s="63"/>
      <c r="I80" s="63"/>
      <c r="J80" s="64">
        <f>J511</f>
        <v>0</v>
      </c>
      <c r="K80" s="65"/>
    </row>
    <row r="81" spans="2:12" s="73" customFormat="1" ht="19.95" customHeight="1" x14ac:dyDescent="0.3">
      <c r="B81" s="67"/>
      <c r="C81" s="68"/>
      <c r="D81" s="69" t="s">
        <v>63</v>
      </c>
      <c r="E81" s="70"/>
      <c r="F81" s="70"/>
      <c r="G81" s="70"/>
      <c r="H81" s="70"/>
      <c r="I81" s="70"/>
      <c r="J81" s="71">
        <f>J512</f>
        <v>0</v>
      </c>
      <c r="K81" s="72"/>
    </row>
    <row r="82" spans="2:12" s="20" customFormat="1" ht="21.75" customHeight="1" x14ac:dyDescent="0.3">
      <c r="B82" s="17"/>
      <c r="C82" s="18"/>
      <c r="D82" s="18"/>
      <c r="E82" s="18"/>
      <c r="F82" s="18"/>
      <c r="G82" s="18"/>
      <c r="H82" s="18"/>
      <c r="I82" s="18"/>
      <c r="J82" s="18"/>
      <c r="K82" s="19"/>
    </row>
    <row r="83" spans="2:12" s="20" customFormat="1" ht="6.9" customHeight="1" x14ac:dyDescent="0.3">
      <c r="B83" s="22"/>
      <c r="C83" s="23"/>
      <c r="D83" s="23"/>
      <c r="E83" s="23"/>
      <c r="F83" s="23"/>
      <c r="G83" s="23"/>
      <c r="H83" s="23"/>
      <c r="I83" s="23"/>
      <c r="J83" s="23"/>
      <c r="K83" s="24"/>
    </row>
    <row r="87" spans="2:12" s="20" customFormat="1" ht="6.9" customHeight="1" x14ac:dyDescent="0.3">
      <c r="B87" s="25"/>
      <c r="C87" s="26"/>
      <c r="D87" s="26"/>
      <c r="E87" s="26"/>
      <c r="F87" s="26"/>
      <c r="G87" s="26"/>
      <c r="H87" s="26"/>
      <c r="I87" s="26"/>
      <c r="J87" s="26"/>
      <c r="K87" s="26"/>
      <c r="L87" s="17"/>
    </row>
    <row r="88" spans="2:12" s="20" customFormat="1" ht="36.9" customHeight="1" x14ac:dyDescent="0.3">
      <c r="B88" s="17"/>
      <c r="C88" s="27" t="s">
        <v>64</v>
      </c>
      <c r="L88" s="17"/>
    </row>
    <row r="89" spans="2:12" s="20" customFormat="1" ht="6.9" customHeight="1" x14ac:dyDescent="0.3">
      <c r="B89" s="17"/>
      <c r="L89" s="17"/>
    </row>
    <row r="90" spans="2:12" s="20" customFormat="1" ht="14.4" customHeight="1" x14ac:dyDescent="0.3">
      <c r="B90" s="17"/>
      <c r="C90" s="28" t="s">
        <v>7</v>
      </c>
      <c r="L90" s="17"/>
    </row>
    <row r="91" spans="2:12" s="20" customFormat="1" ht="16.5" customHeight="1" x14ac:dyDescent="0.3">
      <c r="B91" s="17"/>
      <c r="E91" s="231" t="str">
        <f>E7</f>
        <v>Přestavba oddělení přípravy cytostatik, Nemocnice Jihlava</v>
      </c>
      <c r="F91" s="232"/>
      <c r="G91" s="232"/>
      <c r="H91" s="232"/>
      <c r="L91" s="17"/>
    </row>
    <row r="92" spans="2:12" s="20" customFormat="1" ht="14.4" customHeight="1" x14ac:dyDescent="0.3">
      <c r="B92" s="17"/>
      <c r="C92" s="28" t="s">
        <v>56</v>
      </c>
      <c r="L92" s="17"/>
    </row>
    <row r="93" spans="2:12" s="20" customFormat="1" ht="17.25" customHeight="1" x14ac:dyDescent="0.3">
      <c r="B93" s="17"/>
      <c r="E93" s="233" t="str">
        <f>E9</f>
        <v>D.1.1 - Bourací a stavební práce</v>
      </c>
      <c r="F93" s="234"/>
      <c r="G93" s="234"/>
      <c r="H93" s="234"/>
      <c r="L93" s="17"/>
    </row>
    <row r="94" spans="2:12" s="20" customFormat="1" ht="6.9" customHeight="1" x14ac:dyDescent="0.3">
      <c r="B94" s="17"/>
      <c r="L94" s="17"/>
    </row>
    <row r="95" spans="2:12" s="20" customFormat="1" ht="18" customHeight="1" x14ac:dyDescent="0.3">
      <c r="B95" s="17"/>
      <c r="C95" s="28" t="s">
        <v>12</v>
      </c>
      <c r="F95" s="74" t="str">
        <f>F12</f>
        <v>Jihlava</v>
      </c>
      <c r="I95" s="28" t="s">
        <v>14</v>
      </c>
      <c r="J95" s="75" t="str">
        <f>IF(J12="","",J12)</f>
        <v>Vyplň údaj</v>
      </c>
      <c r="L95" s="17"/>
    </row>
    <row r="96" spans="2:12" s="20" customFormat="1" ht="6.9" customHeight="1" x14ac:dyDescent="0.3">
      <c r="B96" s="17"/>
      <c r="L96" s="17"/>
    </row>
    <row r="97" spans="2:65" s="20" customFormat="1" ht="13.2" x14ac:dyDescent="0.3">
      <c r="B97" s="17"/>
      <c r="C97" s="28" t="s">
        <v>15</v>
      </c>
      <c r="F97" s="74" t="str">
        <f>E15</f>
        <v>Nemocnice Jihlava, příspěvková organizace</v>
      </c>
      <c r="I97" s="28" t="s">
        <v>23</v>
      </c>
      <c r="J97" s="74" t="str">
        <f>E21</f>
        <v>PENTHA, s.r.o., Zdařilá 817/8, 140 00 Praha 4</v>
      </c>
      <c r="L97" s="17"/>
    </row>
    <row r="98" spans="2:65" s="20" customFormat="1" ht="14.4" customHeight="1" x14ac:dyDescent="0.3">
      <c r="B98" s="17"/>
      <c r="C98" s="28" t="s">
        <v>21</v>
      </c>
      <c r="F98" s="74" t="str">
        <f>IF(E18="","",E18)</f>
        <v>Vyplň údaj</v>
      </c>
      <c r="L98" s="17"/>
    </row>
    <row r="99" spans="2:65" s="20" customFormat="1" ht="10.35" customHeight="1" x14ac:dyDescent="0.3">
      <c r="B99" s="17"/>
      <c r="L99" s="17"/>
    </row>
    <row r="100" spans="2:65" s="80" customFormat="1" ht="29.25" customHeight="1" x14ac:dyDescent="0.3">
      <c r="B100" s="76"/>
      <c r="C100" s="77" t="s">
        <v>65</v>
      </c>
      <c r="D100" s="78" t="s">
        <v>43</v>
      </c>
      <c r="E100" s="78" t="s">
        <v>42</v>
      </c>
      <c r="F100" s="78" t="s">
        <v>66</v>
      </c>
      <c r="G100" s="78" t="s">
        <v>67</v>
      </c>
      <c r="H100" s="78" t="s">
        <v>68</v>
      </c>
      <c r="I100" s="78" t="s">
        <v>69</v>
      </c>
      <c r="J100" s="78" t="s">
        <v>59</v>
      </c>
      <c r="K100" s="79" t="s">
        <v>70</v>
      </c>
      <c r="L100" s="76"/>
      <c r="M100" s="32" t="s">
        <v>71</v>
      </c>
      <c r="N100" s="33" t="s">
        <v>33</v>
      </c>
      <c r="O100" s="33" t="s">
        <v>72</v>
      </c>
      <c r="P100" s="33" t="s">
        <v>73</v>
      </c>
      <c r="Q100" s="33" t="s">
        <v>74</v>
      </c>
      <c r="R100" s="33" t="s">
        <v>75</v>
      </c>
      <c r="S100" s="33" t="s">
        <v>76</v>
      </c>
      <c r="T100" s="34" t="s">
        <v>77</v>
      </c>
    </row>
    <row r="101" spans="2:65" s="20" customFormat="1" ht="29.25" customHeight="1" x14ac:dyDescent="0.35">
      <c r="B101" s="17"/>
      <c r="C101" s="36" t="s">
        <v>60</v>
      </c>
      <c r="J101" s="81">
        <f>BK101</f>
        <v>0</v>
      </c>
      <c r="L101" s="17"/>
      <c r="M101" s="35"/>
      <c r="N101" s="29"/>
      <c r="O101" s="29"/>
      <c r="P101" s="82">
        <f>P102+P316+P508+P511</f>
        <v>0</v>
      </c>
      <c r="Q101" s="29"/>
      <c r="R101" s="82">
        <f>R102+R316+R508+R511</f>
        <v>9.7075183299999992</v>
      </c>
      <c r="S101" s="29"/>
      <c r="T101" s="83">
        <f>T102+T316+T508+T511</f>
        <v>23.18924715</v>
      </c>
      <c r="AT101" s="6" t="s">
        <v>44</v>
      </c>
      <c r="AU101" s="6" t="s">
        <v>61</v>
      </c>
      <c r="BK101" s="84">
        <f>BK102+BK316+BK508+BK511</f>
        <v>0</v>
      </c>
    </row>
    <row r="102" spans="2:65" s="86" customFormat="1" ht="37.35" customHeight="1" x14ac:dyDescent="0.35">
      <c r="B102" s="85"/>
      <c r="D102" s="87" t="s">
        <v>44</v>
      </c>
      <c r="E102" s="88" t="s">
        <v>115</v>
      </c>
      <c r="F102" s="88" t="s">
        <v>116</v>
      </c>
      <c r="J102" s="89">
        <f>BK102</f>
        <v>0</v>
      </c>
      <c r="L102" s="85"/>
      <c r="M102" s="90"/>
      <c r="N102" s="91"/>
      <c r="O102" s="91"/>
      <c r="P102" s="92">
        <f>P103+P117+P127+P145+P151+P228+P306+P314</f>
        <v>0</v>
      </c>
      <c r="Q102" s="91"/>
      <c r="R102" s="92">
        <f>R103+R117+R127+R145+R151+R228+R306+R314</f>
        <v>6.6867791300000006</v>
      </c>
      <c r="S102" s="91"/>
      <c r="T102" s="93">
        <f>T103+T117+T127+T145+T151+T228+T306+T314</f>
        <v>20.914874000000001</v>
      </c>
      <c r="AR102" s="87" t="s">
        <v>47</v>
      </c>
      <c r="AT102" s="94" t="s">
        <v>44</v>
      </c>
      <c r="AU102" s="94" t="s">
        <v>45</v>
      </c>
      <c r="AY102" s="87" t="s">
        <v>81</v>
      </c>
      <c r="BK102" s="95">
        <f>BK103+BK117+BK127+BK145+BK151+BK228+BK306+BK314</f>
        <v>0</v>
      </c>
    </row>
    <row r="103" spans="2:65" s="86" customFormat="1" ht="19.95" customHeight="1" x14ac:dyDescent="0.35">
      <c r="B103" s="85"/>
      <c r="D103" s="87" t="s">
        <v>44</v>
      </c>
      <c r="E103" s="96" t="s">
        <v>47</v>
      </c>
      <c r="F103" s="96" t="s">
        <v>117</v>
      </c>
      <c r="J103" s="97">
        <f>BK103</f>
        <v>0</v>
      </c>
      <c r="L103" s="85"/>
      <c r="M103" s="90"/>
      <c r="N103" s="91"/>
      <c r="O103" s="91"/>
      <c r="P103" s="92">
        <f>SUM(P104:P116)</f>
        <v>0</v>
      </c>
      <c r="Q103" s="91"/>
      <c r="R103" s="92">
        <f>SUM(R104:R116)</f>
        <v>0</v>
      </c>
      <c r="S103" s="91"/>
      <c r="T103" s="93">
        <f>SUM(T104:T116)</f>
        <v>0</v>
      </c>
      <c r="AR103" s="87" t="s">
        <v>47</v>
      </c>
      <c r="AT103" s="94" t="s">
        <v>44</v>
      </c>
      <c r="AU103" s="94" t="s">
        <v>47</v>
      </c>
      <c r="AY103" s="87" t="s">
        <v>81</v>
      </c>
      <c r="BK103" s="95">
        <f>SUM(BK104:BK116)</f>
        <v>0</v>
      </c>
    </row>
    <row r="104" spans="2:65" s="20" customFormat="1" ht="38.25" customHeight="1" x14ac:dyDescent="0.3">
      <c r="B104" s="17"/>
      <c r="C104" s="98" t="s">
        <v>47</v>
      </c>
      <c r="D104" s="98" t="s">
        <v>84</v>
      </c>
      <c r="E104" s="99" t="s">
        <v>118</v>
      </c>
      <c r="F104" s="100" t="s">
        <v>119</v>
      </c>
      <c r="G104" s="101" t="s">
        <v>120</v>
      </c>
      <c r="H104" s="102">
        <v>4.1500000000000004</v>
      </c>
      <c r="I104" s="115"/>
      <c r="J104" s="103">
        <f>ROUND(I104*H104,2)</f>
        <v>0</v>
      </c>
      <c r="K104" s="100" t="s">
        <v>86</v>
      </c>
      <c r="L104" s="17"/>
      <c r="M104" s="104" t="s">
        <v>1</v>
      </c>
      <c r="N104" s="105" t="s">
        <v>34</v>
      </c>
      <c r="O104" s="18"/>
      <c r="P104" s="106">
        <f>O104*H104</f>
        <v>0</v>
      </c>
      <c r="Q104" s="106">
        <v>0</v>
      </c>
      <c r="R104" s="106">
        <f>Q104*H104</f>
        <v>0</v>
      </c>
      <c r="S104" s="106">
        <v>0</v>
      </c>
      <c r="T104" s="107">
        <f>S104*H104</f>
        <v>0</v>
      </c>
      <c r="AR104" s="6" t="s">
        <v>90</v>
      </c>
      <c r="AT104" s="6" t="s">
        <v>84</v>
      </c>
      <c r="AU104" s="6" t="s">
        <v>48</v>
      </c>
      <c r="AY104" s="6" t="s">
        <v>81</v>
      </c>
      <c r="BE104" s="108">
        <f>IF(N104="základní",J104,0)</f>
        <v>0</v>
      </c>
      <c r="BF104" s="108">
        <f>IF(N104="snížená",J104,0)</f>
        <v>0</v>
      </c>
      <c r="BG104" s="108">
        <f>IF(N104="zákl. přenesená",J104,0)</f>
        <v>0</v>
      </c>
      <c r="BH104" s="108">
        <f>IF(N104="sníž. přenesená",J104,0)</f>
        <v>0</v>
      </c>
      <c r="BI104" s="108">
        <f>IF(N104="nulová",J104,0)</f>
        <v>0</v>
      </c>
      <c r="BJ104" s="6" t="s">
        <v>47</v>
      </c>
      <c r="BK104" s="108">
        <f>ROUND(I104*H104,2)</f>
        <v>0</v>
      </c>
      <c r="BL104" s="6" t="s">
        <v>90</v>
      </c>
      <c r="BM104" s="6" t="s">
        <v>121</v>
      </c>
    </row>
    <row r="105" spans="2:65" s="20" customFormat="1" ht="38.25" customHeight="1" x14ac:dyDescent="0.3">
      <c r="B105" s="17"/>
      <c r="C105" s="98" t="s">
        <v>48</v>
      </c>
      <c r="D105" s="98" t="s">
        <v>84</v>
      </c>
      <c r="E105" s="99" t="s">
        <v>122</v>
      </c>
      <c r="F105" s="100" t="s">
        <v>123</v>
      </c>
      <c r="G105" s="101" t="s">
        <v>120</v>
      </c>
      <c r="H105" s="102">
        <v>0.83</v>
      </c>
      <c r="I105" s="115"/>
      <c r="J105" s="103">
        <f>ROUND(I105*H105,2)</f>
        <v>0</v>
      </c>
      <c r="K105" s="100" t="s">
        <v>86</v>
      </c>
      <c r="L105" s="17"/>
      <c r="M105" s="104" t="s">
        <v>1</v>
      </c>
      <c r="N105" s="105" t="s">
        <v>34</v>
      </c>
      <c r="O105" s="18"/>
      <c r="P105" s="106">
        <f>O105*H105</f>
        <v>0</v>
      </c>
      <c r="Q105" s="106">
        <v>0</v>
      </c>
      <c r="R105" s="106">
        <f>Q105*H105</f>
        <v>0</v>
      </c>
      <c r="S105" s="106">
        <v>0</v>
      </c>
      <c r="T105" s="107">
        <f>S105*H105</f>
        <v>0</v>
      </c>
      <c r="AR105" s="6" t="s">
        <v>90</v>
      </c>
      <c r="AT105" s="6" t="s">
        <v>84</v>
      </c>
      <c r="AU105" s="6" t="s">
        <v>48</v>
      </c>
      <c r="AY105" s="6" t="s">
        <v>81</v>
      </c>
      <c r="BE105" s="108">
        <f>IF(N105="základní",J105,0)</f>
        <v>0</v>
      </c>
      <c r="BF105" s="108">
        <f>IF(N105="snížená",J105,0)</f>
        <v>0</v>
      </c>
      <c r="BG105" s="108">
        <f>IF(N105="zákl. přenesená",J105,0)</f>
        <v>0</v>
      </c>
      <c r="BH105" s="108">
        <f>IF(N105="sníž. přenesená",J105,0)</f>
        <v>0</v>
      </c>
      <c r="BI105" s="108">
        <f>IF(N105="nulová",J105,0)</f>
        <v>0</v>
      </c>
      <c r="BJ105" s="6" t="s">
        <v>47</v>
      </c>
      <c r="BK105" s="108">
        <f>ROUND(I105*H105,2)</f>
        <v>0</v>
      </c>
      <c r="BL105" s="6" t="s">
        <v>90</v>
      </c>
      <c r="BM105" s="6" t="s">
        <v>124</v>
      </c>
    </row>
    <row r="106" spans="2:65" s="20" customFormat="1" ht="38.25" customHeight="1" x14ac:dyDescent="0.3">
      <c r="B106" s="17"/>
      <c r="C106" s="98" t="s">
        <v>89</v>
      </c>
      <c r="D106" s="98" t="s">
        <v>84</v>
      </c>
      <c r="E106" s="99" t="s">
        <v>125</v>
      </c>
      <c r="F106" s="100" t="s">
        <v>126</v>
      </c>
      <c r="G106" s="101" t="s">
        <v>120</v>
      </c>
      <c r="H106" s="102">
        <v>0.83</v>
      </c>
      <c r="I106" s="115"/>
      <c r="J106" s="103">
        <f>ROUND(I106*H106,2)</f>
        <v>0</v>
      </c>
      <c r="K106" s="100" t="s">
        <v>86</v>
      </c>
      <c r="L106" s="17"/>
      <c r="M106" s="104" t="s">
        <v>1</v>
      </c>
      <c r="N106" s="105" t="s">
        <v>34</v>
      </c>
      <c r="O106" s="18"/>
      <c r="P106" s="106">
        <f>O106*H106</f>
        <v>0</v>
      </c>
      <c r="Q106" s="106">
        <v>0</v>
      </c>
      <c r="R106" s="106">
        <f>Q106*H106</f>
        <v>0</v>
      </c>
      <c r="S106" s="106">
        <v>0</v>
      </c>
      <c r="T106" s="107">
        <f>S106*H106</f>
        <v>0</v>
      </c>
      <c r="AR106" s="6" t="s">
        <v>90</v>
      </c>
      <c r="AT106" s="6" t="s">
        <v>84</v>
      </c>
      <c r="AU106" s="6" t="s">
        <v>48</v>
      </c>
      <c r="AY106" s="6" t="s">
        <v>81</v>
      </c>
      <c r="BE106" s="108">
        <f>IF(N106="základní",J106,0)</f>
        <v>0</v>
      </c>
      <c r="BF106" s="108">
        <f>IF(N106="snížená",J106,0)</f>
        <v>0</v>
      </c>
      <c r="BG106" s="108">
        <f>IF(N106="zákl. přenesená",J106,0)</f>
        <v>0</v>
      </c>
      <c r="BH106" s="108">
        <f>IF(N106="sníž. přenesená",J106,0)</f>
        <v>0</v>
      </c>
      <c r="BI106" s="108">
        <f>IF(N106="nulová",J106,0)</f>
        <v>0</v>
      </c>
      <c r="BJ106" s="6" t="s">
        <v>47</v>
      </c>
      <c r="BK106" s="108">
        <f>ROUND(I106*H106,2)</f>
        <v>0</v>
      </c>
      <c r="BL106" s="6" t="s">
        <v>90</v>
      </c>
      <c r="BM106" s="6" t="s">
        <v>127</v>
      </c>
    </row>
    <row r="107" spans="2:65" s="20" customFormat="1" ht="38.25" customHeight="1" x14ac:dyDescent="0.3">
      <c r="B107" s="17"/>
      <c r="C107" s="98" t="s">
        <v>90</v>
      </c>
      <c r="D107" s="98" t="s">
        <v>84</v>
      </c>
      <c r="E107" s="99" t="s">
        <v>128</v>
      </c>
      <c r="F107" s="100" t="s">
        <v>129</v>
      </c>
      <c r="G107" s="101" t="s">
        <v>120</v>
      </c>
      <c r="H107" s="102">
        <v>0.83</v>
      </c>
      <c r="I107" s="115"/>
      <c r="J107" s="103">
        <f>ROUND(I107*H107,2)</f>
        <v>0</v>
      </c>
      <c r="K107" s="100" t="s">
        <v>86</v>
      </c>
      <c r="L107" s="17"/>
      <c r="M107" s="104" t="s">
        <v>1</v>
      </c>
      <c r="N107" s="105" t="s">
        <v>34</v>
      </c>
      <c r="O107" s="18"/>
      <c r="P107" s="106">
        <f>O107*H107</f>
        <v>0</v>
      </c>
      <c r="Q107" s="106">
        <v>0</v>
      </c>
      <c r="R107" s="106">
        <f>Q107*H107</f>
        <v>0</v>
      </c>
      <c r="S107" s="106">
        <v>0</v>
      </c>
      <c r="T107" s="107">
        <f>S107*H107</f>
        <v>0</v>
      </c>
      <c r="AR107" s="6" t="s">
        <v>90</v>
      </c>
      <c r="AT107" s="6" t="s">
        <v>84</v>
      </c>
      <c r="AU107" s="6" t="s">
        <v>48</v>
      </c>
      <c r="AY107" s="6" t="s">
        <v>81</v>
      </c>
      <c r="BE107" s="108">
        <f>IF(N107="základní",J107,0)</f>
        <v>0</v>
      </c>
      <c r="BF107" s="108">
        <f>IF(N107="snížená",J107,0)</f>
        <v>0</v>
      </c>
      <c r="BG107" s="108">
        <f>IF(N107="zákl. přenesená",J107,0)</f>
        <v>0</v>
      </c>
      <c r="BH107" s="108">
        <f>IF(N107="sníž. přenesená",J107,0)</f>
        <v>0</v>
      </c>
      <c r="BI107" s="108">
        <f>IF(N107="nulová",J107,0)</f>
        <v>0</v>
      </c>
      <c r="BJ107" s="6" t="s">
        <v>47</v>
      </c>
      <c r="BK107" s="108">
        <f>ROUND(I107*H107,2)</f>
        <v>0</v>
      </c>
      <c r="BL107" s="6" t="s">
        <v>90</v>
      </c>
      <c r="BM107" s="6" t="s">
        <v>130</v>
      </c>
    </row>
    <row r="108" spans="2:65" s="20" customFormat="1" ht="38.25" customHeight="1" x14ac:dyDescent="0.3">
      <c r="B108" s="17"/>
      <c r="C108" s="98" t="s">
        <v>80</v>
      </c>
      <c r="D108" s="98" t="s">
        <v>84</v>
      </c>
      <c r="E108" s="99" t="s">
        <v>131</v>
      </c>
      <c r="F108" s="100" t="s">
        <v>132</v>
      </c>
      <c r="G108" s="101" t="s">
        <v>120</v>
      </c>
      <c r="H108" s="102">
        <v>3.32</v>
      </c>
      <c r="I108" s="115"/>
      <c r="J108" s="103">
        <f>ROUND(I108*H108,2)</f>
        <v>0</v>
      </c>
      <c r="K108" s="100" t="s">
        <v>86</v>
      </c>
      <c r="L108" s="17"/>
      <c r="M108" s="104" t="s">
        <v>1</v>
      </c>
      <c r="N108" s="105" t="s">
        <v>34</v>
      </c>
      <c r="O108" s="18"/>
      <c r="P108" s="106">
        <f>O108*H108</f>
        <v>0</v>
      </c>
      <c r="Q108" s="106">
        <v>0</v>
      </c>
      <c r="R108" s="106">
        <f>Q108*H108</f>
        <v>0</v>
      </c>
      <c r="S108" s="106">
        <v>0</v>
      </c>
      <c r="T108" s="107">
        <f>S108*H108</f>
        <v>0</v>
      </c>
      <c r="AR108" s="6" t="s">
        <v>90</v>
      </c>
      <c r="AT108" s="6" t="s">
        <v>84</v>
      </c>
      <c r="AU108" s="6" t="s">
        <v>48</v>
      </c>
      <c r="AY108" s="6" t="s">
        <v>81</v>
      </c>
      <c r="BE108" s="108">
        <f>IF(N108="základní",J108,0)</f>
        <v>0</v>
      </c>
      <c r="BF108" s="108">
        <f>IF(N108="snížená",J108,0)</f>
        <v>0</v>
      </c>
      <c r="BG108" s="108">
        <f>IF(N108="zákl. přenesená",J108,0)</f>
        <v>0</v>
      </c>
      <c r="BH108" s="108">
        <f>IF(N108="sníž. přenesená",J108,0)</f>
        <v>0</v>
      </c>
      <c r="BI108" s="108">
        <f>IF(N108="nulová",J108,0)</f>
        <v>0</v>
      </c>
      <c r="BJ108" s="6" t="s">
        <v>47</v>
      </c>
      <c r="BK108" s="108">
        <f>ROUND(I108*H108,2)</f>
        <v>0</v>
      </c>
      <c r="BL108" s="6" t="s">
        <v>90</v>
      </c>
      <c r="BM108" s="6" t="s">
        <v>133</v>
      </c>
    </row>
    <row r="109" spans="2:65" s="117" customFormat="1" x14ac:dyDescent="0.3">
      <c r="B109" s="116"/>
      <c r="D109" s="109" t="s">
        <v>134</v>
      </c>
      <c r="F109" s="118" t="s">
        <v>135</v>
      </c>
      <c r="H109" s="119">
        <v>3.32</v>
      </c>
      <c r="L109" s="116"/>
      <c r="M109" s="120"/>
      <c r="N109" s="121"/>
      <c r="O109" s="121"/>
      <c r="P109" s="121"/>
      <c r="Q109" s="121"/>
      <c r="R109" s="121"/>
      <c r="S109" s="121"/>
      <c r="T109" s="122"/>
      <c r="AT109" s="123" t="s">
        <v>134</v>
      </c>
      <c r="AU109" s="123" t="s">
        <v>48</v>
      </c>
      <c r="AV109" s="117" t="s">
        <v>48</v>
      </c>
      <c r="AW109" s="117" t="s">
        <v>2</v>
      </c>
      <c r="AX109" s="117" t="s">
        <v>47</v>
      </c>
      <c r="AY109" s="123" t="s">
        <v>81</v>
      </c>
    </row>
    <row r="110" spans="2:65" s="20" customFormat="1" ht="38.25" customHeight="1" x14ac:dyDescent="0.3">
      <c r="B110" s="17"/>
      <c r="C110" s="98" t="s">
        <v>136</v>
      </c>
      <c r="D110" s="98" t="s">
        <v>84</v>
      </c>
      <c r="E110" s="99" t="s">
        <v>137</v>
      </c>
      <c r="F110" s="100" t="s">
        <v>138</v>
      </c>
      <c r="G110" s="101" t="s">
        <v>120</v>
      </c>
      <c r="H110" s="102">
        <v>0.83</v>
      </c>
      <c r="I110" s="115"/>
      <c r="J110" s="103">
        <f>ROUND(I110*H110,2)</f>
        <v>0</v>
      </c>
      <c r="K110" s="100" t="s">
        <v>86</v>
      </c>
      <c r="L110" s="17"/>
      <c r="M110" s="104" t="s">
        <v>1</v>
      </c>
      <c r="N110" s="105" t="s">
        <v>34</v>
      </c>
      <c r="O110" s="18"/>
      <c r="P110" s="106">
        <f>O110*H110</f>
        <v>0</v>
      </c>
      <c r="Q110" s="106">
        <v>0</v>
      </c>
      <c r="R110" s="106">
        <f>Q110*H110</f>
        <v>0</v>
      </c>
      <c r="S110" s="106">
        <v>0</v>
      </c>
      <c r="T110" s="107">
        <f>S110*H110</f>
        <v>0</v>
      </c>
      <c r="AR110" s="6" t="s">
        <v>90</v>
      </c>
      <c r="AT110" s="6" t="s">
        <v>84</v>
      </c>
      <c r="AU110" s="6" t="s">
        <v>48</v>
      </c>
      <c r="AY110" s="6" t="s">
        <v>81</v>
      </c>
      <c r="BE110" s="108">
        <f>IF(N110="základní",J110,0)</f>
        <v>0</v>
      </c>
      <c r="BF110" s="108">
        <f>IF(N110="snížená",J110,0)</f>
        <v>0</v>
      </c>
      <c r="BG110" s="108">
        <f>IF(N110="zákl. přenesená",J110,0)</f>
        <v>0</v>
      </c>
      <c r="BH110" s="108">
        <f>IF(N110="sníž. přenesená",J110,0)</f>
        <v>0</v>
      </c>
      <c r="BI110" s="108">
        <f>IF(N110="nulová",J110,0)</f>
        <v>0</v>
      </c>
      <c r="BJ110" s="6" t="s">
        <v>47</v>
      </c>
      <c r="BK110" s="108">
        <f>ROUND(I110*H110,2)</f>
        <v>0</v>
      </c>
      <c r="BL110" s="6" t="s">
        <v>90</v>
      </c>
      <c r="BM110" s="6" t="s">
        <v>139</v>
      </c>
    </row>
    <row r="111" spans="2:65" s="20" customFormat="1" ht="51" customHeight="1" x14ac:dyDescent="0.3">
      <c r="B111" s="17"/>
      <c r="C111" s="98" t="s">
        <v>140</v>
      </c>
      <c r="D111" s="98" t="s">
        <v>84</v>
      </c>
      <c r="E111" s="99" t="s">
        <v>141</v>
      </c>
      <c r="F111" s="100" t="s">
        <v>142</v>
      </c>
      <c r="G111" s="101" t="s">
        <v>120</v>
      </c>
      <c r="H111" s="102">
        <v>8.3000000000000007</v>
      </c>
      <c r="I111" s="115"/>
      <c r="J111" s="103">
        <f>ROUND(I111*H111,2)</f>
        <v>0</v>
      </c>
      <c r="K111" s="100" t="s">
        <v>86</v>
      </c>
      <c r="L111" s="17"/>
      <c r="M111" s="104" t="s">
        <v>1</v>
      </c>
      <c r="N111" s="105" t="s">
        <v>34</v>
      </c>
      <c r="O111" s="18"/>
      <c r="P111" s="106">
        <f>O111*H111</f>
        <v>0</v>
      </c>
      <c r="Q111" s="106">
        <v>0</v>
      </c>
      <c r="R111" s="106">
        <f>Q111*H111</f>
        <v>0</v>
      </c>
      <c r="S111" s="106">
        <v>0</v>
      </c>
      <c r="T111" s="107">
        <f>S111*H111</f>
        <v>0</v>
      </c>
      <c r="AR111" s="6" t="s">
        <v>90</v>
      </c>
      <c r="AT111" s="6" t="s">
        <v>84</v>
      </c>
      <c r="AU111" s="6" t="s">
        <v>48</v>
      </c>
      <c r="AY111" s="6" t="s">
        <v>81</v>
      </c>
      <c r="BE111" s="108">
        <f>IF(N111="základní",J111,0)</f>
        <v>0</v>
      </c>
      <c r="BF111" s="108">
        <f>IF(N111="snížená",J111,0)</f>
        <v>0</v>
      </c>
      <c r="BG111" s="108">
        <f>IF(N111="zákl. přenesená",J111,0)</f>
        <v>0</v>
      </c>
      <c r="BH111" s="108">
        <f>IF(N111="sníž. přenesená",J111,0)</f>
        <v>0</v>
      </c>
      <c r="BI111" s="108">
        <f>IF(N111="nulová",J111,0)</f>
        <v>0</v>
      </c>
      <c r="BJ111" s="6" t="s">
        <v>47</v>
      </c>
      <c r="BK111" s="108">
        <f>ROUND(I111*H111,2)</f>
        <v>0</v>
      </c>
      <c r="BL111" s="6" t="s">
        <v>90</v>
      </c>
      <c r="BM111" s="6" t="s">
        <v>143</v>
      </c>
    </row>
    <row r="112" spans="2:65" s="117" customFormat="1" x14ac:dyDescent="0.3">
      <c r="B112" s="116"/>
      <c r="D112" s="109" t="s">
        <v>134</v>
      </c>
      <c r="F112" s="118" t="s">
        <v>144</v>
      </c>
      <c r="H112" s="119">
        <v>8.3000000000000007</v>
      </c>
      <c r="L112" s="116"/>
      <c r="M112" s="120"/>
      <c r="N112" s="121"/>
      <c r="O112" s="121"/>
      <c r="P112" s="121"/>
      <c r="Q112" s="121"/>
      <c r="R112" s="121"/>
      <c r="S112" s="121"/>
      <c r="T112" s="122"/>
      <c r="AT112" s="123" t="s">
        <v>134</v>
      </c>
      <c r="AU112" s="123" t="s">
        <v>48</v>
      </c>
      <c r="AV112" s="117" t="s">
        <v>48</v>
      </c>
      <c r="AW112" s="117" t="s">
        <v>2</v>
      </c>
      <c r="AX112" s="117" t="s">
        <v>47</v>
      </c>
      <c r="AY112" s="123" t="s">
        <v>81</v>
      </c>
    </row>
    <row r="113" spans="2:65" s="20" customFormat="1" ht="25.5" customHeight="1" x14ac:dyDescent="0.3">
      <c r="B113" s="17"/>
      <c r="C113" s="98" t="s">
        <v>145</v>
      </c>
      <c r="D113" s="98" t="s">
        <v>84</v>
      </c>
      <c r="E113" s="99" t="s">
        <v>146</v>
      </c>
      <c r="F113" s="100" t="s">
        <v>147</v>
      </c>
      <c r="G113" s="101" t="s">
        <v>120</v>
      </c>
      <c r="H113" s="102">
        <v>0.83</v>
      </c>
      <c r="I113" s="115"/>
      <c r="J113" s="103">
        <f>ROUND(I113*H113,2)</f>
        <v>0</v>
      </c>
      <c r="K113" s="100" t="s">
        <v>86</v>
      </c>
      <c r="L113" s="17"/>
      <c r="M113" s="104" t="s">
        <v>1</v>
      </c>
      <c r="N113" s="105" t="s">
        <v>34</v>
      </c>
      <c r="O113" s="18"/>
      <c r="P113" s="106">
        <f>O113*H113</f>
        <v>0</v>
      </c>
      <c r="Q113" s="106">
        <v>0</v>
      </c>
      <c r="R113" s="106">
        <f>Q113*H113</f>
        <v>0</v>
      </c>
      <c r="S113" s="106">
        <v>0</v>
      </c>
      <c r="T113" s="107">
        <f>S113*H113</f>
        <v>0</v>
      </c>
      <c r="AR113" s="6" t="s">
        <v>90</v>
      </c>
      <c r="AT113" s="6" t="s">
        <v>84</v>
      </c>
      <c r="AU113" s="6" t="s">
        <v>48</v>
      </c>
      <c r="AY113" s="6" t="s">
        <v>81</v>
      </c>
      <c r="BE113" s="108">
        <f>IF(N113="základní",J113,0)</f>
        <v>0</v>
      </c>
      <c r="BF113" s="108">
        <f>IF(N113="snížená",J113,0)</f>
        <v>0</v>
      </c>
      <c r="BG113" s="108">
        <f>IF(N113="zákl. přenesená",J113,0)</f>
        <v>0</v>
      </c>
      <c r="BH113" s="108">
        <f>IF(N113="sníž. přenesená",J113,0)</f>
        <v>0</v>
      </c>
      <c r="BI113" s="108">
        <f>IF(N113="nulová",J113,0)</f>
        <v>0</v>
      </c>
      <c r="BJ113" s="6" t="s">
        <v>47</v>
      </c>
      <c r="BK113" s="108">
        <f>ROUND(I113*H113,2)</f>
        <v>0</v>
      </c>
      <c r="BL113" s="6" t="s">
        <v>90</v>
      </c>
      <c r="BM113" s="6" t="s">
        <v>148</v>
      </c>
    </row>
    <row r="114" spans="2:65" s="20" customFormat="1" ht="16.5" customHeight="1" x14ac:dyDescent="0.3">
      <c r="B114" s="17"/>
      <c r="C114" s="98" t="s">
        <v>149</v>
      </c>
      <c r="D114" s="98" t="s">
        <v>84</v>
      </c>
      <c r="E114" s="99" t="s">
        <v>150</v>
      </c>
      <c r="F114" s="100" t="s">
        <v>151</v>
      </c>
      <c r="G114" s="101" t="s">
        <v>120</v>
      </c>
      <c r="H114" s="102">
        <v>0.83</v>
      </c>
      <c r="I114" s="115"/>
      <c r="J114" s="103">
        <f>ROUND(I114*H114,2)</f>
        <v>0</v>
      </c>
      <c r="K114" s="100" t="s">
        <v>86</v>
      </c>
      <c r="L114" s="17"/>
      <c r="M114" s="104" t="s">
        <v>1</v>
      </c>
      <c r="N114" s="105" t="s">
        <v>34</v>
      </c>
      <c r="O114" s="18"/>
      <c r="P114" s="106">
        <f>O114*H114</f>
        <v>0</v>
      </c>
      <c r="Q114" s="106">
        <v>0</v>
      </c>
      <c r="R114" s="106">
        <f>Q114*H114</f>
        <v>0</v>
      </c>
      <c r="S114" s="106">
        <v>0</v>
      </c>
      <c r="T114" s="107">
        <f>S114*H114</f>
        <v>0</v>
      </c>
      <c r="AR114" s="6" t="s">
        <v>90</v>
      </c>
      <c r="AT114" s="6" t="s">
        <v>84</v>
      </c>
      <c r="AU114" s="6" t="s">
        <v>48</v>
      </c>
      <c r="AY114" s="6" t="s">
        <v>81</v>
      </c>
      <c r="BE114" s="108">
        <f>IF(N114="základní",J114,0)</f>
        <v>0</v>
      </c>
      <c r="BF114" s="108">
        <f>IF(N114="snížená",J114,0)</f>
        <v>0</v>
      </c>
      <c r="BG114" s="108">
        <f>IF(N114="zákl. přenesená",J114,0)</f>
        <v>0</v>
      </c>
      <c r="BH114" s="108">
        <f>IF(N114="sníž. přenesená",J114,0)</f>
        <v>0</v>
      </c>
      <c r="BI114" s="108">
        <f>IF(N114="nulová",J114,0)</f>
        <v>0</v>
      </c>
      <c r="BJ114" s="6" t="s">
        <v>47</v>
      </c>
      <c r="BK114" s="108">
        <f>ROUND(I114*H114,2)</f>
        <v>0</v>
      </c>
      <c r="BL114" s="6" t="s">
        <v>90</v>
      </c>
      <c r="BM114" s="6" t="s">
        <v>152</v>
      </c>
    </row>
    <row r="115" spans="2:65" s="20" customFormat="1" ht="25.5" customHeight="1" x14ac:dyDescent="0.3">
      <c r="B115" s="17"/>
      <c r="C115" s="98" t="s">
        <v>153</v>
      </c>
      <c r="D115" s="98" t="s">
        <v>84</v>
      </c>
      <c r="E115" s="99" t="s">
        <v>154</v>
      </c>
      <c r="F115" s="100" t="s">
        <v>155</v>
      </c>
      <c r="G115" s="101" t="s">
        <v>156</v>
      </c>
      <c r="H115" s="102">
        <v>1.536</v>
      </c>
      <c r="I115" s="115"/>
      <c r="J115" s="103">
        <f>ROUND(I115*H115,2)</f>
        <v>0</v>
      </c>
      <c r="K115" s="100" t="s">
        <v>86</v>
      </c>
      <c r="L115" s="17"/>
      <c r="M115" s="104" t="s">
        <v>1</v>
      </c>
      <c r="N115" s="105" t="s">
        <v>34</v>
      </c>
      <c r="O115" s="18"/>
      <c r="P115" s="106">
        <f>O115*H115</f>
        <v>0</v>
      </c>
      <c r="Q115" s="106">
        <v>0</v>
      </c>
      <c r="R115" s="106">
        <f>Q115*H115</f>
        <v>0</v>
      </c>
      <c r="S115" s="106">
        <v>0</v>
      </c>
      <c r="T115" s="107">
        <f>S115*H115</f>
        <v>0</v>
      </c>
      <c r="AR115" s="6" t="s">
        <v>90</v>
      </c>
      <c r="AT115" s="6" t="s">
        <v>84</v>
      </c>
      <c r="AU115" s="6" t="s">
        <v>48</v>
      </c>
      <c r="AY115" s="6" t="s">
        <v>81</v>
      </c>
      <c r="BE115" s="108">
        <f>IF(N115="základní",J115,0)</f>
        <v>0</v>
      </c>
      <c r="BF115" s="108">
        <f>IF(N115="snížená",J115,0)</f>
        <v>0</v>
      </c>
      <c r="BG115" s="108">
        <f>IF(N115="zákl. přenesená",J115,0)</f>
        <v>0</v>
      </c>
      <c r="BH115" s="108">
        <f>IF(N115="sníž. přenesená",J115,0)</f>
        <v>0</v>
      </c>
      <c r="BI115" s="108">
        <f>IF(N115="nulová",J115,0)</f>
        <v>0</v>
      </c>
      <c r="BJ115" s="6" t="s">
        <v>47</v>
      </c>
      <c r="BK115" s="108">
        <f>ROUND(I115*H115,2)</f>
        <v>0</v>
      </c>
      <c r="BL115" s="6" t="s">
        <v>90</v>
      </c>
      <c r="BM115" s="6" t="s">
        <v>157</v>
      </c>
    </row>
    <row r="116" spans="2:65" s="117" customFormat="1" x14ac:dyDescent="0.3">
      <c r="B116" s="116"/>
      <c r="D116" s="109" t="s">
        <v>134</v>
      </c>
      <c r="F116" s="118" t="s">
        <v>158</v>
      </c>
      <c r="H116" s="119">
        <v>1.536</v>
      </c>
      <c r="L116" s="116"/>
      <c r="M116" s="120"/>
      <c r="N116" s="121"/>
      <c r="O116" s="121"/>
      <c r="P116" s="121"/>
      <c r="Q116" s="121"/>
      <c r="R116" s="121"/>
      <c r="S116" s="121"/>
      <c r="T116" s="122"/>
      <c r="AT116" s="123" t="s">
        <v>134</v>
      </c>
      <c r="AU116" s="123" t="s">
        <v>48</v>
      </c>
      <c r="AV116" s="117" t="s">
        <v>48</v>
      </c>
      <c r="AW116" s="117" t="s">
        <v>2</v>
      </c>
      <c r="AX116" s="117" t="s">
        <v>47</v>
      </c>
      <c r="AY116" s="123" t="s">
        <v>81</v>
      </c>
    </row>
    <row r="117" spans="2:65" s="86" customFormat="1" ht="29.85" customHeight="1" x14ac:dyDescent="0.35">
      <c r="B117" s="85"/>
      <c r="D117" s="87" t="s">
        <v>44</v>
      </c>
      <c r="E117" s="96" t="s">
        <v>48</v>
      </c>
      <c r="F117" s="96" t="s">
        <v>159</v>
      </c>
      <c r="J117" s="97">
        <f>BK117</f>
        <v>0</v>
      </c>
      <c r="L117" s="85"/>
      <c r="M117" s="90"/>
      <c r="N117" s="91"/>
      <c r="O117" s="91"/>
      <c r="P117" s="92">
        <f>SUM(P118:P126)</f>
        <v>0</v>
      </c>
      <c r="Q117" s="91"/>
      <c r="R117" s="92">
        <f>SUM(R118:R126)</f>
        <v>2.7757201500000002</v>
      </c>
      <c r="S117" s="91"/>
      <c r="T117" s="93">
        <f>SUM(T118:T126)</f>
        <v>0</v>
      </c>
      <c r="AR117" s="87" t="s">
        <v>47</v>
      </c>
      <c r="AT117" s="94" t="s">
        <v>44</v>
      </c>
      <c r="AU117" s="94" t="s">
        <v>47</v>
      </c>
      <c r="AY117" s="87" t="s">
        <v>81</v>
      </c>
      <c r="BK117" s="95">
        <f>SUM(BK118:BK126)</f>
        <v>0</v>
      </c>
    </row>
    <row r="118" spans="2:65" s="20" customFormat="1" ht="25.5" customHeight="1" x14ac:dyDescent="0.3">
      <c r="B118" s="17"/>
      <c r="C118" s="98" t="s">
        <v>160</v>
      </c>
      <c r="D118" s="98" t="s">
        <v>84</v>
      </c>
      <c r="E118" s="99" t="s">
        <v>161</v>
      </c>
      <c r="F118" s="100" t="s">
        <v>162</v>
      </c>
      <c r="G118" s="101" t="s">
        <v>120</v>
      </c>
      <c r="H118" s="102">
        <v>0.62</v>
      </c>
      <c r="I118" s="115"/>
      <c r="J118" s="103">
        <f>ROUND(I118*H118,2)</f>
        <v>0</v>
      </c>
      <c r="K118" s="100" t="s">
        <v>86</v>
      </c>
      <c r="L118" s="17"/>
      <c r="M118" s="104" t="s">
        <v>1</v>
      </c>
      <c r="N118" s="105" t="s">
        <v>34</v>
      </c>
      <c r="O118" s="18"/>
      <c r="P118" s="106">
        <f>O118*H118</f>
        <v>0</v>
      </c>
      <c r="Q118" s="106">
        <v>2.16</v>
      </c>
      <c r="R118" s="106">
        <f>Q118*H118</f>
        <v>1.3392000000000002</v>
      </c>
      <c r="S118" s="106">
        <v>0</v>
      </c>
      <c r="T118" s="107">
        <f>S118*H118</f>
        <v>0</v>
      </c>
      <c r="AR118" s="6" t="s">
        <v>90</v>
      </c>
      <c r="AT118" s="6" t="s">
        <v>84</v>
      </c>
      <c r="AU118" s="6" t="s">
        <v>48</v>
      </c>
      <c r="AY118" s="6" t="s">
        <v>81</v>
      </c>
      <c r="BE118" s="108">
        <f>IF(N118="základní",J118,0)</f>
        <v>0</v>
      </c>
      <c r="BF118" s="108">
        <f>IF(N118="snížená",J118,0)</f>
        <v>0</v>
      </c>
      <c r="BG118" s="108">
        <f>IF(N118="zákl. přenesená",J118,0)</f>
        <v>0</v>
      </c>
      <c r="BH118" s="108">
        <f>IF(N118="sníž. přenesená",J118,0)</f>
        <v>0</v>
      </c>
      <c r="BI118" s="108">
        <f>IF(N118="nulová",J118,0)</f>
        <v>0</v>
      </c>
      <c r="BJ118" s="6" t="s">
        <v>47</v>
      </c>
      <c r="BK118" s="108">
        <f>ROUND(I118*H118,2)</f>
        <v>0</v>
      </c>
      <c r="BL118" s="6" t="s">
        <v>90</v>
      </c>
      <c r="BM118" s="6" t="s">
        <v>163</v>
      </c>
    </row>
    <row r="119" spans="2:65" s="20" customFormat="1" ht="25.5" customHeight="1" x14ac:dyDescent="0.3">
      <c r="B119" s="17"/>
      <c r="C119" s="98" t="s">
        <v>164</v>
      </c>
      <c r="D119" s="98" t="s">
        <v>84</v>
      </c>
      <c r="E119" s="99" t="s">
        <v>165</v>
      </c>
      <c r="F119" s="100" t="s">
        <v>166</v>
      </c>
      <c r="G119" s="101" t="s">
        <v>120</v>
      </c>
      <c r="H119" s="102">
        <v>0.623</v>
      </c>
      <c r="I119" s="115"/>
      <c r="J119" s="103">
        <f>ROUND(I119*H119,2)</f>
        <v>0</v>
      </c>
      <c r="K119" s="100" t="s">
        <v>86</v>
      </c>
      <c r="L119" s="17"/>
      <c r="M119" s="104" t="s">
        <v>1</v>
      </c>
      <c r="N119" s="105" t="s">
        <v>34</v>
      </c>
      <c r="O119" s="18"/>
      <c r="P119" s="106">
        <f>O119*H119</f>
        <v>0</v>
      </c>
      <c r="Q119" s="106">
        <v>2.2563399999999998</v>
      </c>
      <c r="R119" s="106">
        <f>Q119*H119</f>
        <v>1.4056998199999999</v>
      </c>
      <c r="S119" s="106">
        <v>0</v>
      </c>
      <c r="T119" s="107">
        <f>S119*H119</f>
        <v>0</v>
      </c>
      <c r="AR119" s="6" t="s">
        <v>90</v>
      </c>
      <c r="AT119" s="6" t="s">
        <v>84</v>
      </c>
      <c r="AU119" s="6" t="s">
        <v>48</v>
      </c>
      <c r="AY119" s="6" t="s">
        <v>81</v>
      </c>
      <c r="BE119" s="108">
        <f>IF(N119="základní",J119,0)</f>
        <v>0</v>
      </c>
      <c r="BF119" s="108">
        <f>IF(N119="snížená",J119,0)</f>
        <v>0</v>
      </c>
      <c r="BG119" s="108">
        <f>IF(N119="zákl. přenesená",J119,0)</f>
        <v>0</v>
      </c>
      <c r="BH119" s="108">
        <f>IF(N119="sníž. přenesená",J119,0)</f>
        <v>0</v>
      </c>
      <c r="BI119" s="108">
        <f>IF(N119="nulová",J119,0)</f>
        <v>0</v>
      </c>
      <c r="BJ119" s="6" t="s">
        <v>47</v>
      </c>
      <c r="BK119" s="108">
        <f>ROUND(I119*H119,2)</f>
        <v>0</v>
      </c>
      <c r="BL119" s="6" t="s">
        <v>90</v>
      </c>
      <c r="BM119" s="6" t="s">
        <v>167</v>
      </c>
    </row>
    <row r="120" spans="2:65" s="117" customFormat="1" x14ac:dyDescent="0.3">
      <c r="B120" s="116"/>
      <c r="D120" s="109" t="s">
        <v>134</v>
      </c>
      <c r="E120" s="123" t="s">
        <v>1</v>
      </c>
      <c r="F120" s="118" t="s">
        <v>168</v>
      </c>
      <c r="H120" s="119">
        <v>0.623</v>
      </c>
      <c r="L120" s="116"/>
      <c r="M120" s="120"/>
      <c r="N120" s="121"/>
      <c r="O120" s="121"/>
      <c r="P120" s="121"/>
      <c r="Q120" s="121"/>
      <c r="R120" s="121"/>
      <c r="S120" s="121"/>
      <c r="T120" s="122"/>
      <c r="AT120" s="123" t="s">
        <v>134</v>
      </c>
      <c r="AU120" s="123" t="s">
        <v>48</v>
      </c>
      <c r="AV120" s="117" t="s">
        <v>48</v>
      </c>
      <c r="AW120" s="117" t="s">
        <v>27</v>
      </c>
      <c r="AX120" s="117" t="s">
        <v>45</v>
      </c>
      <c r="AY120" s="123" t="s">
        <v>81</v>
      </c>
    </row>
    <row r="121" spans="2:65" s="125" customFormat="1" x14ac:dyDescent="0.3">
      <c r="B121" s="124"/>
      <c r="D121" s="109" t="s">
        <v>134</v>
      </c>
      <c r="E121" s="126" t="s">
        <v>1</v>
      </c>
      <c r="F121" s="127" t="s">
        <v>169</v>
      </c>
      <c r="H121" s="128">
        <v>0.623</v>
      </c>
      <c r="L121" s="124"/>
      <c r="M121" s="129"/>
      <c r="N121" s="130"/>
      <c r="O121" s="130"/>
      <c r="P121" s="130"/>
      <c r="Q121" s="130"/>
      <c r="R121" s="130"/>
      <c r="S121" s="130"/>
      <c r="T121" s="131"/>
      <c r="AT121" s="126" t="s">
        <v>134</v>
      </c>
      <c r="AU121" s="126" t="s">
        <v>48</v>
      </c>
      <c r="AV121" s="125" t="s">
        <v>90</v>
      </c>
      <c r="AW121" s="125" t="s">
        <v>27</v>
      </c>
      <c r="AX121" s="125" t="s">
        <v>47</v>
      </c>
      <c r="AY121" s="126" t="s">
        <v>81</v>
      </c>
    </row>
    <row r="122" spans="2:65" s="20" customFormat="1" ht="16.5" customHeight="1" x14ac:dyDescent="0.3">
      <c r="B122" s="17"/>
      <c r="C122" s="98" t="s">
        <v>170</v>
      </c>
      <c r="D122" s="98" t="s">
        <v>84</v>
      </c>
      <c r="E122" s="99" t="s">
        <v>171</v>
      </c>
      <c r="F122" s="100" t="s">
        <v>172</v>
      </c>
      <c r="G122" s="101" t="s">
        <v>156</v>
      </c>
      <c r="H122" s="102">
        <v>2.9000000000000001E-2</v>
      </c>
      <c r="I122" s="115"/>
      <c r="J122" s="103">
        <f>ROUND(I122*H122,2)</f>
        <v>0</v>
      </c>
      <c r="K122" s="100" t="s">
        <v>86</v>
      </c>
      <c r="L122" s="17"/>
      <c r="M122" s="104" t="s">
        <v>1</v>
      </c>
      <c r="N122" s="105" t="s">
        <v>34</v>
      </c>
      <c r="O122" s="18"/>
      <c r="P122" s="106">
        <f>O122*H122</f>
        <v>0</v>
      </c>
      <c r="Q122" s="106">
        <v>1.06277</v>
      </c>
      <c r="R122" s="106">
        <f>Q122*H122</f>
        <v>3.082033E-2</v>
      </c>
      <c r="S122" s="106">
        <v>0</v>
      </c>
      <c r="T122" s="107">
        <f>S122*H122</f>
        <v>0</v>
      </c>
      <c r="AR122" s="6" t="s">
        <v>90</v>
      </c>
      <c r="AT122" s="6" t="s">
        <v>84</v>
      </c>
      <c r="AU122" s="6" t="s">
        <v>48</v>
      </c>
      <c r="AY122" s="6" t="s">
        <v>81</v>
      </c>
      <c r="BE122" s="108">
        <f>IF(N122="základní",J122,0)</f>
        <v>0</v>
      </c>
      <c r="BF122" s="108">
        <f>IF(N122="snížená",J122,0)</f>
        <v>0</v>
      </c>
      <c r="BG122" s="108">
        <f>IF(N122="zákl. přenesená",J122,0)</f>
        <v>0</v>
      </c>
      <c r="BH122" s="108">
        <f>IF(N122="sníž. přenesená",J122,0)</f>
        <v>0</v>
      </c>
      <c r="BI122" s="108">
        <f>IF(N122="nulová",J122,0)</f>
        <v>0</v>
      </c>
      <c r="BJ122" s="6" t="s">
        <v>47</v>
      </c>
      <c r="BK122" s="108">
        <f>ROUND(I122*H122,2)</f>
        <v>0</v>
      </c>
      <c r="BL122" s="6" t="s">
        <v>90</v>
      </c>
      <c r="BM122" s="6" t="s">
        <v>173</v>
      </c>
    </row>
    <row r="123" spans="2:65" s="133" customFormat="1" x14ac:dyDescent="0.3">
      <c r="B123" s="132"/>
      <c r="D123" s="109" t="s">
        <v>134</v>
      </c>
      <c r="E123" s="134" t="s">
        <v>1</v>
      </c>
      <c r="F123" s="135" t="s">
        <v>174</v>
      </c>
      <c r="H123" s="134" t="s">
        <v>1</v>
      </c>
      <c r="L123" s="132"/>
      <c r="M123" s="136"/>
      <c r="N123" s="137"/>
      <c r="O123" s="137"/>
      <c r="P123" s="137"/>
      <c r="Q123" s="137"/>
      <c r="R123" s="137"/>
      <c r="S123" s="137"/>
      <c r="T123" s="138"/>
      <c r="AT123" s="134" t="s">
        <v>134</v>
      </c>
      <c r="AU123" s="134" t="s">
        <v>48</v>
      </c>
      <c r="AV123" s="133" t="s">
        <v>47</v>
      </c>
      <c r="AW123" s="133" t="s">
        <v>27</v>
      </c>
      <c r="AX123" s="133" t="s">
        <v>45</v>
      </c>
      <c r="AY123" s="134" t="s">
        <v>81</v>
      </c>
    </row>
    <row r="124" spans="2:65" s="117" customFormat="1" x14ac:dyDescent="0.3">
      <c r="B124" s="116"/>
      <c r="D124" s="109" t="s">
        <v>134</v>
      </c>
      <c r="E124" s="123" t="s">
        <v>1</v>
      </c>
      <c r="F124" s="118" t="s">
        <v>175</v>
      </c>
      <c r="H124" s="119">
        <v>25.149000000000001</v>
      </c>
      <c r="L124" s="116"/>
      <c r="M124" s="120"/>
      <c r="N124" s="121"/>
      <c r="O124" s="121"/>
      <c r="P124" s="121"/>
      <c r="Q124" s="121"/>
      <c r="R124" s="121"/>
      <c r="S124" s="121"/>
      <c r="T124" s="122"/>
      <c r="AT124" s="123" t="s">
        <v>134</v>
      </c>
      <c r="AU124" s="123" t="s">
        <v>48</v>
      </c>
      <c r="AV124" s="117" t="s">
        <v>48</v>
      </c>
      <c r="AW124" s="117" t="s">
        <v>27</v>
      </c>
      <c r="AX124" s="117" t="s">
        <v>45</v>
      </c>
      <c r="AY124" s="123" t="s">
        <v>81</v>
      </c>
    </row>
    <row r="125" spans="2:65" s="125" customFormat="1" x14ac:dyDescent="0.3">
      <c r="B125" s="124"/>
      <c r="D125" s="109" t="s">
        <v>134</v>
      </c>
      <c r="E125" s="126" t="s">
        <v>1</v>
      </c>
      <c r="F125" s="127" t="s">
        <v>169</v>
      </c>
      <c r="H125" s="128">
        <v>25.149000000000001</v>
      </c>
      <c r="L125" s="124"/>
      <c r="M125" s="129"/>
      <c r="N125" s="130"/>
      <c r="O125" s="130"/>
      <c r="P125" s="130"/>
      <c r="Q125" s="130"/>
      <c r="R125" s="130"/>
      <c r="S125" s="130"/>
      <c r="T125" s="131"/>
      <c r="AT125" s="126" t="s">
        <v>134</v>
      </c>
      <c r="AU125" s="126" t="s">
        <v>48</v>
      </c>
      <c r="AV125" s="125" t="s">
        <v>90</v>
      </c>
      <c r="AW125" s="125" t="s">
        <v>27</v>
      </c>
      <c r="AX125" s="125" t="s">
        <v>47</v>
      </c>
      <c r="AY125" s="126" t="s">
        <v>81</v>
      </c>
    </row>
    <row r="126" spans="2:65" s="117" customFormat="1" x14ac:dyDescent="0.3">
      <c r="B126" s="116"/>
      <c r="D126" s="109" t="s">
        <v>134</v>
      </c>
      <c r="F126" s="118" t="s">
        <v>176</v>
      </c>
      <c r="H126" s="119">
        <v>2.9000000000000001E-2</v>
      </c>
      <c r="L126" s="116"/>
      <c r="M126" s="120"/>
      <c r="N126" s="121"/>
      <c r="O126" s="121"/>
      <c r="P126" s="121"/>
      <c r="Q126" s="121"/>
      <c r="R126" s="121"/>
      <c r="S126" s="121"/>
      <c r="T126" s="122"/>
      <c r="AT126" s="123" t="s">
        <v>134</v>
      </c>
      <c r="AU126" s="123" t="s">
        <v>48</v>
      </c>
      <c r="AV126" s="117" t="s">
        <v>48</v>
      </c>
      <c r="AW126" s="117" t="s">
        <v>2</v>
      </c>
      <c r="AX126" s="117" t="s">
        <v>47</v>
      </c>
      <c r="AY126" s="123" t="s">
        <v>81</v>
      </c>
    </row>
    <row r="127" spans="2:65" s="86" customFormat="1" ht="29.85" customHeight="1" x14ac:dyDescent="0.35">
      <c r="B127" s="85"/>
      <c r="D127" s="87" t="s">
        <v>44</v>
      </c>
      <c r="E127" s="96" t="s">
        <v>89</v>
      </c>
      <c r="F127" s="96" t="s">
        <v>177</v>
      </c>
      <c r="J127" s="97">
        <f>BK127</f>
        <v>0</v>
      </c>
      <c r="L127" s="85"/>
      <c r="M127" s="90"/>
      <c r="N127" s="91"/>
      <c r="O127" s="91"/>
      <c r="P127" s="92">
        <f>SUM(P128:P144)</f>
        <v>0</v>
      </c>
      <c r="Q127" s="91"/>
      <c r="R127" s="92">
        <f>SUM(R128:R144)</f>
        <v>0.49277763000000002</v>
      </c>
      <c r="S127" s="91"/>
      <c r="T127" s="93">
        <f>SUM(T128:T144)</f>
        <v>0</v>
      </c>
      <c r="AR127" s="87" t="s">
        <v>47</v>
      </c>
      <c r="AT127" s="94" t="s">
        <v>44</v>
      </c>
      <c r="AU127" s="94" t="s">
        <v>47</v>
      </c>
      <c r="AY127" s="87" t="s">
        <v>81</v>
      </c>
      <c r="BK127" s="95">
        <f>SUM(BK128:BK144)</f>
        <v>0</v>
      </c>
    </row>
    <row r="128" spans="2:65" s="20" customFormat="1" ht="25.5" customHeight="1" x14ac:dyDescent="0.3">
      <c r="B128" s="17"/>
      <c r="C128" s="98" t="s">
        <v>178</v>
      </c>
      <c r="D128" s="98" t="s">
        <v>84</v>
      </c>
      <c r="E128" s="99" t="s">
        <v>179</v>
      </c>
      <c r="F128" s="100" t="s">
        <v>180</v>
      </c>
      <c r="G128" s="101" t="s">
        <v>156</v>
      </c>
      <c r="H128" s="102">
        <v>2.7E-2</v>
      </c>
      <c r="I128" s="115"/>
      <c r="J128" s="103">
        <f>ROUND(I128*H128,2)</f>
        <v>0</v>
      </c>
      <c r="K128" s="100" t="s">
        <v>86</v>
      </c>
      <c r="L128" s="17"/>
      <c r="M128" s="104" t="s">
        <v>1</v>
      </c>
      <c r="N128" s="105" t="s">
        <v>34</v>
      </c>
      <c r="O128" s="18"/>
      <c r="P128" s="106">
        <f>O128*H128</f>
        <v>0</v>
      </c>
      <c r="Q128" s="106">
        <v>1.0900000000000001</v>
      </c>
      <c r="R128" s="106">
        <f>Q128*H128</f>
        <v>2.9430000000000001E-2</v>
      </c>
      <c r="S128" s="106">
        <v>0</v>
      </c>
      <c r="T128" s="107">
        <f>S128*H128</f>
        <v>0</v>
      </c>
      <c r="AR128" s="6" t="s">
        <v>90</v>
      </c>
      <c r="AT128" s="6" t="s">
        <v>84</v>
      </c>
      <c r="AU128" s="6" t="s">
        <v>48</v>
      </c>
      <c r="AY128" s="6" t="s">
        <v>81</v>
      </c>
      <c r="BE128" s="108">
        <f>IF(N128="základní",J128,0)</f>
        <v>0</v>
      </c>
      <c r="BF128" s="108">
        <f>IF(N128="snížená",J128,0)</f>
        <v>0</v>
      </c>
      <c r="BG128" s="108">
        <f>IF(N128="zákl. přenesená",J128,0)</f>
        <v>0</v>
      </c>
      <c r="BH128" s="108">
        <f>IF(N128="sníž. přenesená",J128,0)</f>
        <v>0</v>
      </c>
      <c r="BI128" s="108">
        <f>IF(N128="nulová",J128,0)</f>
        <v>0</v>
      </c>
      <c r="BJ128" s="6" t="s">
        <v>47</v>
      </c>
      <c r="BK128" s="108">
        <f>ROUND(I128*H128,2)</f>
        <v>0</v>
      </c>
      <c r="BL128" s="6" t="s">
        <v>90</v>
      </c>
      <c r="BM128" s="6" t="s">
        <v>181</v>
      </c>
    </row>
    <row r="129" spans="2:65" s="133" customFormat="1" x14ac:dyDescent="0.3">
      <c r="B129" s="132"/>
      <c r="D129" s="109" t="s">
        <v>134</v>
      </c>
      <c r="E129" s="134" t="s">
        <v>1</v>
      </c>
      <c r="F129" s="135" t="s">
        <v>182</v>
      </c>
      <c r="H129" s="134" t="s">
        <v>1</v>
      </c>
      <c r="L129" s="132"/>
      <c r="M129" s="136"/>
      <c r="N129" s="137"/>
      <c r="O129" s="137"/>
      <c r="P129" s="137"/>
      <c r="Q129" s="137"/>
      <c r="R129" s="137"/>
      <c r="S129" s="137"/>
      <c r="T129" s="138"/>
      <c r="AT129" s="134" t="s">
        <v>134</v>
      </c>
      <c r="AU129" s="134" t="s">
        <v>48</v>
      </c>
      <c r="AV129" s="133" t="s">
        <v>47</v>
      </c>
      <c r="AW129" s="133" t="s">
        <v>27</v>
      </c>
      <c r="AX129" s="133" t="s">
        <v>45</v>
      </c>
      <c r="AY129" s="134" t="s">
        <v>81</v>
      </c>
    </row>
    <row r="130" spans="2:65" s="133" customFormat="1" x14ac:dyDescent="0.3">
      <c r="B130" s="132"/>
      <c r="D130" s="109" t="s">
        <v>134</v>
      </c>
      <c r="E130" s="134" t="s">
        <v>1</v>
      </c>
      <c r="F130" s="135" t="s">
        <v>183</v>
      </c>
      <c r="H130" s="134" t="s">
        <v>1</v>
      </c>
      <c r="L130" s="132"/>
      <c r="M130" s="136"/>
      <c r="N130" s="137"/>
      <c r="O130" s="137"/>
      <c r="P130" s="137"/>
      <c r="Q130" s="137"/>
      <c r="R130" s="137"/>
      <c r="S130" s="137"/>
      <c r="T130" s="138"/>
      <c r="AT130" s="134" t="s">
        <v>134</v>
      </c>
      <c r="AU130" s="134" t="s">
        <v>48</v>
      </c>
      <c r="AV130" s="133" t="s">
        <v>47</v>
      </c>
      <c r="AW130" s="133" t="s">
        <v>27</v>
      </c>
      <c r="AX130" s="133" t="s">
        <v>45</v>
      </c>
      <c r="AY130" s="134" t="s">
        <v>81</v>
      </c>
    </row>
    <row r="131" spans="2:65" s="117" customFormat="1" x14ac:dyDescent="0.3">
      <c r="B131" s="116"/>
      <c r="D131" s="109" t="s">
        <v>134</v>
      </c>
      <c r="E131" s="123" t="s">
        <v>1</v>
      </c>
      <c r="F131" s="118" t="s">
        <v>184</v>
      </c>
      <c r="H131" s="119">
        <v>13.32</v>
      </c>
      <c r="L131" s="116"/>
      <c r="M131" s="120"/>
      <c r="N131" s="121"/>
      <c r="O131" s="121"/>
      <c r="P131" s="121"/>
      <c r="Q131" s="121"/>
      <c r="R131" s="121"/>
      <c r="S131" s="121"/>
      <c r="T131" s="122"/>
      <c r="AT131" s="123" t="s">
        <v>134</v>
      </c>
      <c r="AU131" s="123" t="s">
        <v>48</v>
      </c>
      <c r="AV131" s="117" t="s">
        <v>48</v>
      </c>
      <c r="AW131" s="117" t="s">
        <v>27</v>
      </c>
      <c r="AX131" s="117" t="s">
        <v>45</v>
      </c>
      <c r="AY131" s="123" t="s">
        <v>81</v>
      </c>
    </row>
    <row r="132" spans="2:65" s="117" customFormat="1" x14ac:dyDescent="0.3">
      <c r="B132" s="116"/>
      <c r="D132" s="109" t="s">
        <v>134</v>
      </c>
      <c r="E132" s="123" t="s">
        <v>1</v>
      </c>
      <c r="F132" s="118" t="s">
        <v>185</v>
      </c>
      <c r="H132" s="119">
        <v>13.32</v>
      </c>
      <c r="L132" s="116"/>
      <c r="M132" s="120"/>
      <c r="N132" s="121"/>
      <c r="O132" s="121"/>
      <c r="P132" s="121"/>
      <c r="Q132" s="121"/>
      <c r="R132" s="121"/>
      <c r="S132" s="121"/>
      <c r="T132" s="122"/>
      <c r="AT132" s="123" t="s">
        <v>134</v>
      </c>
      <c r="AU132" s="123" t="s">
        <v>48</v>
      </c>
      <c r="AV132" s="117" t="s">
        <v>48</v>
      </c>
      <c r="AW132" s="117" t="s">
        <v>27</v>
      </c>
      <c r="AX132" s="117" t="s">
        <v>45</v>
      </c>
      <c r="AY132" s="123" t="s">
        <v>81</v>
      </c>
    </row>
    <row r="133" spans="2:65" s="125" customFormat="1" x14ac:dyDescent="0.3">
      <c r="B133" s="124"/>
      <c r="D133" s="109" t="s">
        <v>134</v>
      </c>
      <c r="E133" s="126" t="s">
        <v>1</v>
      </c>
      <c r="F133" s="127" t="s">
        <v>169</v>
      </c>
      <c r="H133" s="128">
        <v>26.64</v>
      </c>
      <c r="L133" s="124"/>
      <c r="M133" s="129"/>
      <c r="N133" s="130"/>
      <c r="O133" s="130"/>
      <c r="P133" s="130"/>
      <c r="Q133" s="130"/>
      <c r="R133" s="130"/>
      <c r="S133" s="130"/>
      <c r="T133" s="131"/>
      <c r="AT133" s="126" t="s">
        <v>134</v>
      </c>
      <c r="AU133" s="126" t="s">
        <v>48</v>
      </c>
      <c r="AV133" s="125" t="s">
        <v>90</v>
      </c>
      <c r="AW133" s="125" t="s">
        <v>27</v>
      </c>
      <c r="AX133" s="125" t="s">
        <v>47</v>
      </c>
      <c r="AY133" s="126" t="s">
        <v>81</v>
      </c>
    </row>
    <row r="134" spans="2:65" s="117" customFormat="1" x14ac:dyDescent="0.3">
      <c r="B134" s="116"/>
      <c r="D134" s="109" t="s">
        <v>134</v>
      </c>
      <c r="F134" s="118" t="s">
        <v>186</v>
      </c>
      <c r="H134" s="119">
        <v>2.7E-2</v>
      </c>
      <c r="L134" s="116"/>
      <c r="M134" s="120"/>
      <c r="N134" s="121"/>
      <c r="O134" s="121"/>
      <c r="P134" s="121"/>
      <c r="Q134" s="121"/>
      <c r="R134" s="121"/>
      <c r="S134" s="121"/>
      <c r="T134" s="122"/>
      <c r="AT134" s="123" t="s">
        <v>134</v>
      </c>
      <c r="AU134" s="123" t="s">
        <v>48</v>
      </c>
      <c r="AV134" s="117" t="s">
        <v>48</v>
      </c>
      <c r="AW134" s="117" t="s">
        <v>2</v>
      </c>
      <c r="AX134" s="117" t="s">
        <v>47</v>
      </c>
      <c r="AY134" s="123" t="s">
        <v>81</v>
      </c>
    </row>
    <row r="135" spans="2:65" s="20" customFormat="1" ht="38.25" customHeight="1" x14ac:dyDescent="0.3">
      <c r="B135" s="17"/>
      <c r="C135" s="98" t="s">
        <v>5</v>
      </c>
      <c r="D135" s="98" t="s">
        <v>84</v>
      </c>
      <c r="E135" s="99" t="s">
        <v>187</v>
      </c>
      <c r="F135" s="100" t="s">
        <v>188</v>
      </c>
      <c r="G135" s="101" t="s">
        <v>189</v>
      </c>
      <c r="H135" s="102">
        <v>3.895</v>
      </c>
      <c r="I135" s="115"/>
      <c r="J135" s="103">
        <f>ROUND(I135*H135,2)</f>
        <v>0</v>
      </c>
      <c r="K135" s="100" t="s">
        <v>86</v>
      </c>
      <c r="L135" s="17"/>
      <c r="M135" s="104" t="s">
        <v>1</v>
      </c>
      <c r="N135" s="105" t="s">
        <v>34</v>
      </c>
      <c r="O135" s="18"/>
      <c r="P135" s="106">
        <f>O135*H135</f>
        <v>0</v>
      </c>
      <c r="Q135" s="106">
        <v>9.2609999999999998E-2</v>
      </c>
      <c r="R135" s="106">
        <f>Q135*H135</f>
        <v>0.36071595000000001</v>
      </c>
      <c r="S135" s="106">
        <v>0</v>
      </c>
      <c r="T135" s="107">
        <f>S135*H135</f>
        <v>0</v>
      </c>
      <c r="AR135" s="6" t="s">
        <v>90</v>
      </c>
      <c r="AT135" s="6" t="s">
        <v>84</v>
      </c>
      <c r="AU135" s="6" t="s">
        <v>48</v>
      </c>
      <c r="AY135" s="6" t="s">
        <v>81</v>
      </c>
      <c r="BE135" s="108">
        <f>IF(N135="základní",J135,0)</f>
        <v>0</v>
      </c>
      <c r="BF135" s="108">
        <f>IF(N135="snížená",J135,0)</f>
        <v>0</v>
      </c>
      <c r="BG135" s="108">
        <f>IF(N135="zákl. přenesená",J135,0)</f>
        <v>0</v>
      </c>
      <c r="BH135" s="108">
        <f>IF(N135="sníž. přenesená",J135,0)</f>
        <v>0</v>
      </c>
      <c r="BI135" s="108">
        <f>IF(N135="nulová",J135,0)</f>
        <v>0</v>
      </c>
      <c r="BJ135" s="6" t="s">
        <v>47</v>
      </c>
      <c r="BK135" s="108">
        <f>ROUND(I135*H135,2)</f>
        <v>0</v>
      </c>
      <c r="BL135" s="6" t="s">
        <v>90</v>
      </c>
      <c r="BM135" s="6" t="s">
        <v>190</v>
      </c>
    </row>
    <row r="136" spans="2:65" s="133" customFormat="1" x14ac:dyDescent="0.3">
      <c r="B136" s="132"/>
      <c r="D136" s="109" t="s">
        <v>134</v>
      </c>
      <c r="E136" s="134" t="s">
        <v>1</v>
      </c>
      <c r="F136" s="135" t="s">
        <v>191</v>
      </c>
      <c r="H136" s="134" t="s">
        <v>1</v>
      </c>
      <c r="L136" s="132"/>
      <c r="M136" s="136"/>
      <c r="N136" s="137"/>
      <c r="O136" s="137"/>
      <c r="P136" s="137"/>
      <c r="Q136" s="137"/>
      <c r="R136" s="137"/>
      <c r="S136" s="137"/>
      <c r="T136" s="138"/>
      <c r="AT136" s="134" t="s">
        <v>134</v>
      </c>
      <c r="AU136" s="134" t="s">
        <v>48</v>
      </c>
      <c r="AV136" s="133" t="s">
        <v>47</v>
      </c>
      <c r="AW136" s="133" t="s">
        <v>27</v>
      </c>
      <c r="AX136" s="133" t="s">
        <v>45</v>
      </c>
      <c r="AY136" s="134" t="s">
        <v>81</v>
      </c>
    </row>
    <row r="137" spans="2:65" s="117" customFormat="1" x14ac:dyDescent="0.3">
      <c r="B137" s="116"/>
      <c r="D137" s="109" t="s">
        <v>134</v>
      </c>
      <c r="E137" s="123" t="s">
        <v>1</v>
      </c>
      <c r="F137" s="118" t="s">
        <v>192</v>
      </c>
      <c r="H137" s="119">
        <v>2.0499999999999998</v>
      </c>
      <c r="L137" s="116"/>
      <c r="M137" s="120"/>
      <c r="N137" s="121"/>
      <c r="O137" s="121"/>
      <c r="P137" s="121"/>
      <c r="Q137" s="121"/>
      <c r="R137" s="121"/>
      <c r="S137" s="121"/>
      <c r="T137" s="122"/>
      <c r="AT137" s="123" t="s">
        <v>134</v>
      </c>
      <c r="AU137" s="123" t="s">
        <v>48</v>
      </c>
      <c r="AV137" s="117" t="s">
        <v>48</v>
      </c>
      <c r="AW137" s="117" t="s">
        <v>27</v>
      </c>
      <c r="AX137" s="117" t="s">
        <v>45</v>
      </c>
      <c r="AY137" s="123" t="s">
        <v>81</v>
      </c>
    </row>
    <row r="138" spans="2:65" s="117" customFormat="1" x14ac:dyDescent="0.3">
      <c r="B138" s="116"/>
      <c r="D138" s="109" t="s">
        <v>134</v>
      </c>
      <c r="E138" s="123" t="s">
        <v>1</v>
      </c>
      <c r="F138" s="118" t="s">
        <v>193</v>
      </c>
      <c r="H138" s="119">
        <v>1.845</v>
      </c>
      <c r="L138" s="116"/>
      <c r="M138" s="120"/>
      <c r="N138" s="121"/>
      <c r="O138" s="121"/>
      <c r="P138" s="121"/>
      <c r="Q138" s="121"/>
      <c r="R138" s="121"/>
      <c r="S138" s="121"/>
      <c r="T138" s="122"/>
      <c r="AT138" s="123" t="s">
        <v>134</v>
      </c>
      <c r="AU138" s="123" t="s">
        <v>48</v>
      </c>
      <c r="AV138" s="117" t="s">
        <v>48</v>
      </c>
      <c r="AW138" s="117" t="s">
        <v>27</v>
      </c>
      <c r="AX138" s="117" t="s">
        <v>45</v>
      </c>
      <c r="AY138" s="123" t="s">
        <v>81</v>
      </c>
    </row>
    <row r="139" spans="2:65" s="125" customFormat="1" x14ac:dyDescent="0.3">
      <c r="B139" s="124"/>
      <c r="D139" s="109" t="s">
        <v>134</v>
      </c>
      <c r="E139" s="126" t="s">
        <v>1</v>
      </c>
      <c r="F139" s="127" t="s">
        <v>169</v>
      </c>
      <c r="H139" s="128">
        <v>3.895</v>
      </c>
      <c r="L139" s="124"/>
      <c r="M139" s="129"/>
      <c r="N139" s="130"/>
      <c r="O139" s="130"/>
      <c r="P139" s="130"/>
      <c r="Q139" s="130"/>
      <c r="R139" s="130"/>
      <c r="S139" s="130"/>
      <c r="T139" s="131"/>
      <c r="AT139" s="126" t="s">
        <v>134</v>
      </c>
      <c r="AU139" s="126" t="s">
        <v>48</v>
      </c>
      <c r="AV139" s="125" t="s">
        <v>90</v>
      </c>
      <c r="AW139" s="125" t="s">
        <v>27</v>
      </c>
      <c r="AX139" s="125" t="s">
        <v>47</v>
      </c>
      <c r="AY139" s="126" t="s">
        <v>81</v>
      </c>
    </row>
    <row r="140" spans="2:65" s="20" customFormat="1" ht="25.5" customHeight="1" x14ac:dyDescent="0.3">
      <c r="B140" s="17"/>
      <c r="C140" s="98" t="s">
        <v>194</v>
      </c>
      <c r="D140" s="98" t="s">
        <v>84</v>
      </c>
      <c r="E140" s="99" t="s">
        <v>195</v>
      </c>
      <c r="F140" s="100" t="s">
        <v>196</v>
      </c>
      <c r="G140" s="101" t="s">
        <v>189</v>
      </c>
      <c r="H140" s="102">
        <v>0.57599999999999996</v>
      </c>
      <c r="I140" s="115"/>
      <c r="J140" s="103">
        <f>ROUND(I140*H140,2)</f>
        <v>0</v>
      </c>
      <c r="K140" s="100" t="s">
        <v>86</v>
      </c>
      <c r="L140" s="17"/>
      <c r="M140" s="104" t="s">
        <v>1</v>
      </c>
      <c r="N140" s="105" t="s">
        <v>34</v>
      </c>
      <c r="O140" s="18"/>
      <c r="P140" s="106">
        <f>O140*H140</f>
        <v>0</v>
      </c>
      <c r="Q140" s="106">
        <v>0.17818000000000001</v>
      </c>
      <c r="R140" s="106">
        <f>Q140*H140</f>
        <v>0.10263167999999999</v>
      </c>
      <c r="S140" s="106">
        <v>0</v>
      </c>
      <c r="T140" s="107">
        <f>S140*H140</f>
        <v>0</v>
      </c>
      <c r="AR140" s="6" t="s">
        <v>90</v>
      </c>
      <c r="AT140" s="6" t="s">
        <v>84</v>
      </c>
      <c r="AU140" s="6" t="s">
        <v>48</v>
      </c>
      <c r="AY140" s="6" t="s">
        <v>81</v>
      </c>
      <c r="BE140" s="108">
        <f>IF(N140="základní",J140,0)</f>
        <v>0</v>
      </c>
      <c r="BF140" s="108">
        <f>IF(N140="snížená",J140,0)</f>
        <v>0</v>
      </c>
      <c r="BG140" s="108">
        <f>IF(N140="zákl. přenesená",J140,0)</f>
        <v>0</v>
      </c>
      <c r="BH140" s="108">
        <f>IF(N140="sníž. přenesená",J140,0)</f>
        <v>0</v>
      </c>
      <c r="BI140" s="108">
        <f>IF(N140="nulová",J140,0)</f>
        <v>0</v>
      </c>
      <c r="BJ140" s="6" t="s">
        <v>47</v>
      </c>
      <c r="BK140" s="108">
        <f>ROUND(I140*H140,2)</f>
        <v>0</v>
      </c>
      <c r="BL140" s="6" t="s">
        <v>90</v>
      </c>
      <c r="BM140" s="6" t="s">
        <v>197</v>
      </c>
    </row>
    <row r="141" spans="2:65" s="133" customFormat="1" x14ac:dyDescent="0.3">
      <c r="B141" s="132"/>
      <c r="D141" s="109" t="s">
        <v>134</v>
      </c>
      <c r="E141" s="134" t="s">
        <v>1</v>
      </c>
      <c r="F141" s="135" t="s">
        <v>182</v>
      </c>
      <c r="H141" s="134" t="s">
        <v>1</v>
      </c>
      <c r="L141" s="132"/>
      <c r="M141" s="136"/>
      <c r="N141" s="137"/>
      <c r="O141" s="137"/>
      <c r="P141" s="137"/>
      <c r="Q141" s="137"/>
      <c r="R141" s="137"/>
      <c r="S141" s="137"/>
      <c r="T141" s="138"/>
      <c r="AT141" s="134" t="s">
        <v>134</v>
      </c>
      <c r="AU141" s="134" t="s">
        <v>48</v>
      </c>
      <c r="AV141" s="133" t="s">
        <v>47</v>
      </c>
      <c r="AW141" s="133" t="s">
        <v>27</v>
      </c>
      <c r="AX141" s="133" t="s">
        <v>45</v>
      </c>
      <c r="AY141" s="134" t="s">
        <v>81</v>
      </c>
    </row>
    <row r="142" spans="2:65" s="117" customFormat="1" x14ac:dyDescent="0.3">
      <c r="B142" s="116"/>
      <c r="D142" s="109" t="s">
        <v>134</v>
      </c>
      <c r="E142" s="123" t="s">
        <v>1</v>
      </c>
      <c r="F142" s="118" t="s">
        <v>198</v>
      </c>
      <c r="H142" s="119">
        <v>0.28799999999999998</v>
      </c>
      <c r="L142" s="116"/>
      <c r="M142" s="120"/>
      <c r="N142" s="121"/>
      <c r="O142" s="121"/>
      <c r="P142" s="121"/>
      <c r="Q142" s="121"/>
      <c r="R142" s="121"/>
      <c r="S142" s="121"/>
      <c r="T142" s="122"/>
      <c r="AT142" s="123" t="s">
        <v>134</v>
      </c>
      <c r="AU142" s="123" t="s">
        <v>48</v>
      </c>
      <c r="AV142" s="117" t="s">
        <v>48</v>
      </c>
      <c r="AW142" s="117" t="s">
        <v>27</v>
      </c>
      <c r="AX142" s="117" t="s">
        <v>45</v>
      </c>
      <c r="AY142" s="123" t="s">
        <v>81</v>
      </c>
    </row>
    <row r="143" spans="2:65" s="117" customFormat="1" x14ac:dyDescent="0.3">
      <c r="B143" s="116"/>
      <c r="D143" s="109" t="s">
        <v>134</v>
      </c>
      <c r="E143" s="123" t="s">
        <v>1</v>
      </c>
      <c r="F143" s="118" t="s">
        <v>199</v>
      </c>
      <c r="H143" s="119">
        <v>0.28799999999999998</v>
      </c>
      <c r="L143" s="116"/>
      <c r="M143" s="120"/>
      <c r="N143" s="121"/>
      <c r="O143" s="121"/>
      <c r="P143" s="121"/>
      <c r="Q143" s="121"/>
      <c r="R143" s="121"/>
      <c r="S143" s="121"/>
      <c r="T143" s="122"/>
      <c r="AT143" s="123" t="s">
        <v>134</v>
      </c>
      <c r="AU143" s="123" t="s">
        <v>48</v>
      </c>
      <c r="AV143" s="117" t="s">
        <v>48</v>
      </c>
      <c r="AW143" s="117" t="s">
        <v>27</v>
      </c>
      <c r="AX143" s="117" t="s">
        <v>45</v>
      </c>
      <c r="AY143" s="123" t="s">
        <v>81</v>
      </c>
    </row>
    <row r="144" spans="2:65" s="125" customFormat="1" x14ac:dyDescent="0.3">
      <c r="B144" s="124"/>
      <c r="D144" s="109" t="s">
        <v>134</v>
      </c>
      <c r="E144" s="126" t="s">
        <v>1</v>
      </c>
      <c r="F144" s="127" t="s">
        <v>169</v>
      </c>
      <c r="H144" s="128">
        <v>0.57599999999999996</v>
      </c>
      <c r="L144" s="124"/>
      <c r="M144" s="129"/>
      <c r="N144" s="130"/>
      <c r="O144" s="130"/>
      <c r="P144" s="130"/>
      <c r="Q144" s="130"/>
      <c r="R144" s="130"/>
      <c r="S144" s="130"/>
      <c r="T144" s="131"/>
      <c r="AT144" s="126" t="s">
        <v>134</v>
      </c>
      <c r="AU144" s="126" t="s">
        <v>48</v>
      </c>
      <c r="AV144" s="125" t="s">
        <v>90</v>
      </c>
      <c r="AW144" s="125" t="s">
        <v>27</v>
      </c>
      <c r="AX144" s="125" t="s">
        <v>47</v>
      </c>
      <c r="AY144" s="126" t="s">
        <v>81</v>
      </c>
    </row>
    <row r="145" spans="2:65" s="86" customFormat="1" ht="29.85" customHeight="1" x14ac:dyDescent="0.35">
      <c r="B145" s="85"/>
      <c r="D145" s="87" t="s">
        <v>44</v>
      </c>
      <c r="E145" s="96" t="s">
        <v>90</v>
      </c>
      <c r="F145" s="96" t="s">
        <v>200</v>
      </c>
      <c r="J145" s="97">
        <f>BK145</f>
        <v>0</v>
      </c>
      <c r="L145" s="85"/>
      <c r="M145" s="90"/>
      <c r="N145" s="91"/>
      <c r="O145" s="91"/>
      <c r="P145" s="92">
        <f>SUM(P146:P150)</f>
        <v>0</v>
      </c>
      <c r="Q145" s="91"/>
      <c r="R145" s="92">
        <f>SUM(R146:R150)</f>
        <v>9.1120000000000007E-2</v>
      </c>
      <c r="S145" s="91"/>
      <c r="T145" s="93">
        <f>SUM(T146:T150)</f>
        <v>0</v>
      </c>
      <c r="AR145" s="87" t="s">
        <v>47</v>
      </c>
      <c r="AT145" s="94" t="s">
        <v>44</v>
      </c>
      <c r="AU145" s="94" t="s">
        <v>47</v>
      </c>
      <c r="AY145" s="87" t="s">
        <v>81</v>
      </c>
      <c r="BK145" s="95">
        <f>SUM(BK146:BK150)</f>
        <v>0</v>
      </c>
    </row>
    <row r="146" spans="2:65" s="20" customFormat="1" ht="25.5" customHeight="1" x14ac:dyDescent="0.3">
      <c r="B146" s="17"/>
      <c r="C146" s="98" t="s">
        <v>201</v>
      </c>
      <c r="D146" s="98" t="s">
        <v>84</v>
      </c>
      <c r="E146" s="99" t="s">
        <v>202</v>
      </c>
      <c r="F146" s="100" t="s">
        <v>203</v>
      </c>
      <c r="G146" s="101" t="s">
        <v>204</v>
      </c>
      <c r="H146" s="102">
        <v>4</v>
      </c>
      <c r="I146" s="115"/>
      <c r="J146" s="103">
        <f>ROUND(I146*H146,2)</f>
        <v>0</v>
      </c>
      <c r="K146" s="100" t="s">
        <v>86</v>
      </c>
      <c r="L146" s="17"/>
      <c r="M146" s="104" t="s">
        <v>1</v>
      </c>
      <c r="N146" s="105" t="s">
        <v>34</v>
      </c>
      <c r="O146" s="18"/>
      <c r="P146" s="106">
        <f>O146*H146</f>
        <v>0</v>
      </c>
      <c r="Q146" s="106">
        <v>2.2780000000000002E-2</v>
      </c>
      <c r="R146" s="106">
        <f>Q146*H146</f>
        <v>9.1120000000000007E-2</v>
      </c>
      <c r="S146" s="106">
        <v>0</v>
      </c>
      <c r="T146" s="107">
        <f>S146*H146</f>
        <v>0</v>
      </c>
      <c r="AR146" s="6" t="s">
        <v>90</v>
      </c>
      <c r="AT146" s="6" t="s">
        <v>84</v>
      </c>
      <c r="AU146" s="6" t="s">
        <v>48</v>
      </c>
      <c r="AY146" s="6" t="s">
        <v>81</v>
      </c>
      <c r="BE146" s="108">
        <f>IF(N146="základní",J146,0)</f>
        <v>0</v>
      </c>
      <c r="BF146" s="108">
        <f>IF(N146="snížená",J146,0)</f>
        <v>0</v>
      </c>
      <c r="BG146" s="108">
        <f>IF(N146="zákl. přenesená",J146,0)</f>
        <v>0</v>
      </c>
      <c r="BH146" s="108">
        <f>IF(N146="sníž. přenesená",J146,0)</f>
        <v>0</v>
      </c>
      <c r="BI146" s="108">
        <f>IF(N146="nulová",J146,0)</f>
        <v>0</v>
      </c>
      <c r="BJ146" s="6" t="s">
        <v>47</v>
      </c>
      <c r="BK146" s="108">
        <f>ROUND(I146*H146,2)</f>
        <v>0</v>
      </c>
      <c r="BL146" s="6" t="s">
        <v>90</v>
      </c>
      <c r="BM146" s="6" t="s">
        <v>205</v>
      </c>
    </row>
    <row r="147" spans="2:65" s="133" customFormat="1" x14ac:dyDescent="0.3">
      <c r="B147" s="132"/>
      <c r="D147" s="109" t="s">
        <v>134</v>
      </c>
      <c r="E147" s="134" t="s">
        <v>1</v>
      </c>
      <c r="F147" s="135" t="s">
        <v>182</v>
      </c>
      <c r="H147" s="134" t="s">
        <v>1</v>
      </c>
      <c r="L147" s="132"/>
      <c r="M147" s="136"/>
      <c r="N147" s="137"/>
      <c r="O147" s="137"/>
      <c r="P147" s="137"/>
      <c r="Q147" s="137"/>
      <c r="R147" s="137"/>
      <c r="S147" s="137"/>
      <c r="T147" s="138"/>
      <c r="AT147" s="134" t="s">
        <v>134</v>
      </c>
      <c r="AU147" s="134" t="s">
        <v>48</v>
      </c>
      <c r="AV147" s="133" t="s">
        <v>47</v>
      </c>
      <c r="AW147" s="133" t="s">
        <v>27</v>
      </c>
      <c r="AX147" s="133" t="s">
        <v>45</v>
      </c>
      <c r="AY147" s="134" t="s">
        <v>81</v>
      </c>
    </row>
    <row r="148" spans="2:65" s="117" customFormat="1" x14ac:dyDescent="0.3">
      <c r="B148" s="116"/>
      <c r="D148" s="109" t="s">
        <v>134</v>
      </c>
      <c r="E148" s="123" t="s">
        <v>1</v>
      </c>
      <c r="F148" s="118" t="s">
        <v>206</v>
      </c>
      <c r="H148" s="119">
        <v>2</v>
      </c>
      <c r="L148" s="116"/>
      <c r="M148" s="120"/>
      <c r="N148" s="121"/>
      <c r="O148" s="121"/>
      <c r="P148" s="121"/>
      <c r="Q148" s="121"/>
      <c r="R148" s="121"/>
      <c r="S148" s="121"/>
      <c r="T148" s="122"/>
      <c r="AT148" s="123" t="s">
        <v>134</v>
      </c>
      <c r="AU148" s="123" t="s">
        <v>48</v>
      </c>
      <c r="AV148" s="117" t="s">
        <v>48</v>
      </c>
      <c r="AW148" s="117" t="s">
        <v>27</v>
      </c>
      <c r="AX148" s="117" t="s">
        <v>45</v>
      </c>
      <c r="AY148" s="123" t="s">
        <v>81</v>
      </c>
    </row>
    <row r="149" spans="2:65" s="117" customFormat="1" x14ac:dyDescent="0.3">
      <c r="B149" s="116"/>
      <c r="D149" s="109" t="s">
        <v>134</v>
      </c>
      <c r="E149" s="123" t="s">
        <v>1</v>
      </c>
      <c r="F149" s="118" t="s">
        <v>207</v>
      </c>
      <c r="H149" s="119">
        <v>2</v>
      </c>
      <c r="L149" s="116"/>
      <c r="M149" s="120"/>
      <c r="N149" s="121"/>
      <c r="O149" s="121"/>
      <c r="P149" s="121"/>
      <c r="Q149" s="121"/>
      <c r="R149" s="121"/>
      <c r="S149" s="121"/>
      <c r="T149" s="122"/>
      <c r="AT149" s="123" t="s">
        <v>134</v>
      </c>
      <c r="AU149" s="123" t="s">
        <v>48</v>
      </c>
      <c r="AV149" s="117" t="s">
        <v>48</v>
      </c>
      <c r="AW149" s="117" t="s">
        <v>27</v>
      </c>
      <c r="AX149" s="117" t="s">
        <v>45</v>
      </c>
      <c r="AY149" s="123" t="s">
        <v>81</v>
      </c>
    </row>
    <row r="150" spans="2:65" s="125" customFormat="1" x14ac:dyDescent="0.3">
      <c r="B150" s="124"/>
      <c r="D150" s="109" t="s">
        <v>134</v>
      </c>
      <c r="E150" s="126" t="s">
        <v>1</v>
      </c>
      <c r="F150" s="127" t="s">
        <v>169</v>
      </c>
      <c r="H150" s="128">
        <v>4</v>
      </c>
      <c r="L150" s="124"/>
      <c r="M150" s="129"/>
      <c r="N150" s="130"/>
      <c r="O150" s="130"/>
      <c r="P150" s="130"/>
      <c r="Q150" s="130"/>
      <c r="R150" s="130"/>
      <c r="S150" s="130"/>
      <c r="T150" s="131"/>
      <c r="AT150" s="126" t="s">
        <v>134</v>
      </c>
      <c r="AU150" s="126" t="s">
        <v>48</v>
      </c>
      <c r="AV150" s="125" t="s">
        <v>90</v>
      </c>
      <c r="AW150" s="125" t="s">
        <v>27</v>
      </c>
      <c r="AX150" s="125" t="s">
        <v>47</v>
      </c>
      <c r="AY150" s="126" t="s">
        <v>81</v>
      </c>
    </row>
    <row r="151" spans="2:65" s="86" customFormat="1" ht="29.85" customHeight="1" x14ac:dyDescent="0.35">
      <c r="B151" s="85"/>
      <c r="D151" s="87" t="s">
        <v>44</v>
      </c>
      <c r="E151" s="96" t="s">
        <v>136</v>
      </c>
      <c r="F151" s="96" t="s">
        <v>208</v>
      </c>
      <c r="J151" s="97">
        <f>BK151</f>
        <v>0</v>
      </c>
      <c r="L151" s="85"/>
      <c r="M151" s="90"/>
      <c r="N151" s="91"/>
      <c r="O151" s="91"/>
      <c r="P151" s="92">
        <f>SUM(P152:P227)</f>
        <v>0</v>
      </c>
      <c r="Q151" s="91"/>
      <c r="R151" s="92">
        <f>SUM(R152:R227)</f>
        <v>3.2441223499999996</v>
      </c>
      <c r="S151" s="91"/>
      <c r="T151" s="93">
        <f>SUM(T152:T227)</f>
        <v>0</v>
      </c>
      <c r="AR151" s="87" t="s">
        <v>47</v>
      </c>
      <c r="AT151" s="94" t="s">
        <v>44</v>
      </c>
      <c r="AU151" s="94" t="s">
        <v>47</v>
      </c>
      <c r="AY151" s="87" t="s">
        <v>81</v>
      </c>
      <c r="BK151" s="95">
        <f>SUM(BK152:BK227)</f>
        <v>0</v>
      </c>
    </row>
    <row r="152" spans="2:65" s="20" customFormat="1" ht="16.5" customHeight="1" x14ac:dyDescent="0.3">
      <c r="B152" s="17"/>
      <c r="C152" s="98" t="s">
        <v>209</v>
      </c>
      <c r="D152" s="98" t="s">
        <v>84</v>
      </c>
      <c r="E152" s="99" t="s">
        <v>210</v>
      </c>
      <c r="F152" s="100" t="s">
        <v>211</v>
      </c>
      <c r="G152" s="101" t="s">
        <v>189</v>
      </c>
      <c r="H152" s="102">
        <v>2.9510000000000001</v>
      </c>
      <c r="I152" s="115"/>
      <c r="J152" s="103">
        <f>ROUND(I152*H152,2)</f>
        <v>0</v>
      </c>
      <c r="K152" s="100" t="s">
        <v>86</v>
      </c>
      <c r="L152" s="17"/>
      <c r="M152" s="104" t="s">
        <v>1</v>
      </c>
      <c r="N152" s="105" t="s">
        <v>34</v>
      </c>
      <c r="O152" s="18"/>
      <c r="P152" s="106">
        <f>O152*H152</f>
        <v>0</v>
      </c>
      <c r="Q152" s="106">
        <v>0.04</v>
      </c>
      <c r="R152" s="106">
        <f>Q152*H152</f>
        <v>0.11804000000000001</v>
      </c>
      <c r="S152" s="106">
        <v>0</v>
      </c>
      <c r="T152" s="107">
        <f>S152*H152</f>
        <v>0</v>
      </c>
      <c r="AR152" s="6" t="s">
        <v>90</v>
      </c>
      <c r="AT152" s="6" t="s">
        <v>84</v>
      </c>
      <c r="AU152" s="6" t="s">
        <v>48</v>
      </c>
      <c r="AY152" s="6" t="s">
        <v>81</v>
      </c>
      <c r="BE152" s="108">
        <f>IF(N152="základní",J152,0)</f>
        <v>0</v>
      </c>
      <c r="BF152" s="108">
        <f>IF(N152="snížená",J152,0)</f>
        <v>0</v>
      </c>
      <c r="BG152" s="108">
        <f>IF(N152="zákl. přenesená",J152,0)</f>
        <v>0</v>
      </c>
      <c r="BH152" s="108">
        <f>IF(N152="sníž. přenesená",J152,0)</f>
        <v>0</v>
      </c>
      <c r="BI152" s="108">
        <f>IF(N152="nulová",J152,0)</f>
        <v>0</v>
      </c>
      <c r="BJ152" s="6" t="s">
        <v>47</v>
      </c>
      <c r="BK152" s="108">
        <f>ROUND(I152*H152,2)</f>
        <v>0</v>
      </c>
      <c r="BL152" s="6" t="s">
        <v>90</v>
      </c>
      <c r="BM152" s="6" t="s">
        <v>212</v>
      </c>
    </row>
    <row r="153" spans="2:65" s="133" customFormat="1" x14ac:dyDescent="0.3">
      <c r="B153" s="132"/>
      <c r="D153" s="109" t="s">
        <v>134</v>
      </c>
      <c r="E153" s="134" t="s">
        <v>1</v>
      </c>
      <c r="F153" s="135" t="s">
        <v>182</v>
      </c>
      <c r="H153" s="134" t="s">
        <v>1</v>
      </c>
      <c r="L153" s="132"/>
      <c r="M153" s="136"/>
      <c r="N153" s="137"/>
      <c r="O153" s="137"/>
      <c r="P153" s="137"/>
      <c r="Q153" s="137"/>
      <c r="R153" s="137"/>
      <c r="S153" s="137"/>
      <c r="T153" s="138"/>
      <c r="AT153" s="134" t="s">
        <v>134</v>
      </c>
      <c r="AU153" s="134" t="s">
        <v>48</v>
      </c>
      <c r="AV153" s="133" t="s">
        <v>47</v>
      </c>
      <c r="AW153" s="133" t="s">
        <v>27</v>
      </c>
      <c r="AX153" s="133" t="s">
        <v>45</v>
      </c>
      <c r="AY153" s="134" t="s">
        <v>81</v>
      </c>
    </row>
    <row r="154" spans="2:65" s="133" customFormat="1" x14ac:dyDescent="0.3">
      <c r="B154" s="132"/>
      <c r="D154" s="109" t="s">
        <v>134</v>
      </c>
      <c r="E154" s="134" t="s">
        <v>1</v>
      </c>
      <c r="F154" s="135" t="s">
        <v>213</v>
      </c>
      <c r="H154" s="134" t="s">
        <v>1</v>
      </c>
      <c r="L154" s="132"/>
      <c r="M154" s="136"/>
      <c r="N154" s="137"/>
      <c r="O154" s="137"/>
      <c r="P154" s="137"/>
      <c r="Q154" s="137"/>
      <c r="R154" s="137"/>
      <c r="S154" s="137"/>
      <c r="T154" s="138"/>
      <c r="AT154" s="134" t="s">
        <v>134</v>
      </c>
      <c r="AU154" s="134" t="s">
        <v>48</v>
      </c>
      <c r="AV154" s="133" t="s">
        <v>47</v>
      </c>
      <c r="AW154" s="133" t="s">
        <v>27</v>
      </c>
      <c r="AX154" s="133" t="s">
        <v>45</v>
      </c>
      <c r="AY154" s="134" t="s">
        <v>81</v>
      </c>
    </row>
    <row r="155" spans="2:65" s="117" customFormat="1" x14ac:dyDescent="0.3">
      <c r="B155" s="116"/>
      <c r="D155" s="109" t="s">
        <v>134</v>
      </c>
      <c r="E155" s="123" t="s">
        <v>1</v>
      </c>
      <c r="F155" s="118" t="s">
        <v>214</v>
      </c>
      <c r="H155" s="119">
        <v>0.36899999999999999</v>
      </c>
      <c r="L155" s="116"/>
      <c r="M155" s="120"/>
      <c r="N155" s="121"/>
      <c r="O155" s="121"/>
      <c r="P155" s="121"/>
      <c r="Q155" s="121"/>
      <c r="R155" s="121"/>
      <c r="S155" s="121"/>
      <c r="T155" s="122"/>
      <c r="AT155" s="123" t="s">
        <v>134</v>
      </c>
      <c r="AU155" s="123" t="s">
        <v>48</v>
      </c>
      <c r="AV155" s="117" t="s">
        <v>48</v>
      </c>
      <c r="AW155" s="117" t="s">
        <v>27</v>
      </c>
      <c r="AX155" s="117" t="s">
        <v>45</v>
      </c>
      <c r="AY155" s="123" t="s">
        <v>81</v>
      </c>
    </row>
    <row r="156" spans="2:65" s="117" customFormat="1" x14ac:dyDescent="0.3">
      <c r="B156" s="116"/>
      <c r="D156" s="109" t="s">
        <v>134</v>
      </c>
      <c r="E156" s="123" t="s">
        <v>1</v>
      </c>
      <c r="F156" s="118" t="s">
        <v>215</v>
      </c>
      <c r="H156" s="119">
        <v>1.1060000000000001</v>
      </c>
      <c r="L156" s="116"/>
      <c r="M156" s="120"/>
      <c r="N156" s="121"/>
      <c r="O156" s="121"/>
      <c r="P156" s="121"/>
      <c r="Q156" s="121"/>
      <c r="R156" s="121"/>
      <c r="S156" s="121"/>
      <c r="T156" s="122"/>
      <c r="AT156" s="123" t="s">
        <v>134</v>
      </c>
      <c r="AU156" s="123" t="s">
        <v>48</v>
      </c>
      <c r="AV156" s="117" t="s">
        <v>48</v>
      </c>
      <c r="AW156" s="117" t="s">
        <v>27</v>
      </c>
      <c r="AX156" s="117" t="s">
        <v>45</v>
      </c>
      <c r="AY156" s="123" t="s">
        <v>81</v>
      </c>
    </row>
    <row r="157" spans="2:65" s="117" customFormat="1" x14ac:dyDescent="0.3">
      <c r="B157" s="116"/>
      <c r="D157" s="109" t="s">
        <v>134</v>
      </c>
      <c r="E157" s="123" t="s">
        <v>1</v>
      </c>
      <c r="F157" s="118" t="s">
        <v>216</v>
      </c>
      <c r="H157" s="119">
        <v>0.73799999999999999</v>
      </c>
      <c r="L157" s="116"/>
      <c r="M157" s="120"/>
      <c r="N157" s="121"/>
      <c r="O157" s="121"/>
      <c r="P157" s="121"/>
      <c r="Q157" s="121"/>
      <c r="R157" s="121"/>
      <c r="S157" s="121"/>
      <c r="T157" s="122"/>
      <c r="AT157" s="123" t="s">
        <v>134</v>
      </c>
      <c r="AU157" s="123" t="s">
        <v>48</v>
      </c>
      <c r="AV157" s="117" t="s">
        <v>48</v>
      </c>
      <c r="AW157" s="117" t="s">
        <v>27</v>
      </c>
      <c r="AX157" s="117" t="s">
        <v>45</v>
      </c>
      <c r="AY157" s="123" t="s">
        <v>81</v>
      </c>
    </row>
    <row r="158" spans="2:65" s="117" customFormat="1" x14ac:dyDescent="0.3">
      <c r="B158" s="116"/>
      <c r="D158" s="109" t="s">
        <v>134</v>
      </c>
      <c r="E158" s="123" t="s">
        <v>1</v>
      </c>
      <c r="F158" s="118" t="s">
        <v>217</v>
      </c>
      <c r="H158" s="119">
        <v>0.73799999999999999</v>
      </c>
      <c r="L158" s="116"/>
      <c r="M158" s="120"/>
      <c r="N158" s="121"/>
      <c r="O158" s="121"/>
      <c r="P158" s="121"/>
      <c r="Q158" s="121"/>
      <c r="R158" s="121"/>
      <c r="S158" s="121"/>
      <c r="T158" s="122"/>
      <c r="AT158" s="123" t="s">
        <v>134</v>
      </c>
      <c r="AU158" s="123" t="s">
        <v>48</v>
      </c>
      <c r="AV158" s="117" t="s">
        <v>48</v>
      </c>
      <c r="AW158" s="117" t="s">
        <v>27</v>
      </c>
      <c r="AX158" s="117" t="s">
        <v>45</v>
      </c>
      <c r="AY158" s="123" t="s">
        <v>81</v>
      </c>
    </row>
    <row r="159" spans="2:65" s="125" customFormat="1" x14ac:dyDescent="0.3">
      <c r="B159" s="124"/>
      <c r="D159" s="109" t="s">
        <v>134</v>
      </c>
      <c r="E159" s="126" t="s">
        <v>1</v>
      </c>
      <c r="F159" s="127" t="s">
        <v>169</v>
      </c>
      <c r="H159" s="128">
        <v>2.9510000000000001</v>
      </c>
      <c r="L159" s="124"/>
      <c r="M159" s="129"/>
      <c r="N159" s="130"/>
      <c r="O159" s="130"/>
      <c r="P159" s="130"/>
      <c r="Q159" s="130"/>
      <c r="R159" s="130"/>
      <c r="S159" s="130"/>
      <c r="T159" s="131"/>
      <c r="AT159" s="126" t="s">
        <v>134</v>
      </c>
      <c r="AU159" s="126" t="s">
        <v>48</v>
      </c>
      <c r="AV159" s="125" t="s">
        <v>90</v>
      </c>
      <c r="AW159" s="125" t="s">
        <v>27</v>
      </c>
      <c r="AX159" s="125" t="s">
        <v>47</v>
      </c>
      <c r="AY159" s="126" t="s">
        <v>81</v>
      </c>
    </row>
    <row r="160" spans="2:65" s="20" customFormat="1" ht="16.5" customHeight="1" x14ac:dyDescent="0.3">
      <c r="B160" s="17"/>
      <c r="C160" s="98" t="s">
        <v>218</v>
      </c>
      <c r="D160" s="98" t="s">
        <v>84</v>
      </c>
      <c r="E160" s="99" t="s">
        <v>219</v>
      </c>
      <c r="F160" s="100" t="s">
        <v>220</v>
      </c>
      <c r="G160" s="101" t="s">
        <v>189</v>
      </c>
      <c r="H160" s="102">
        <v>42.683</v>
      </c>
      <c r="I160" s="115"/>
      <c r="J160" s="103">
        <f>ROUND(I160*H160,2)</f>
        <v>0</v>
      </c>
      <c r="K160" s="100" t="s">
        <v>86</v>
      </c>
      <c r="L160" s="17"/>
      <c r="M160" s="104" t="s">
        <v>1</v>
      </c>
      <c r="N160" s="105" t="s">
        <v>34</v>
      </c>
      <c r="O160" s="18"/>
      <c r="P160" s="106">
        <f>O160*H160</f>
        <v>0</v>
      </c>
      <c r="Q160" s="106">
        <v>3.0000000000000001E-3</v>
      </c>
      <c r="R160" s="106">
        <f>Q160*H160</f>
        <v>0.128049</v>
      </c>
      <c r="S160" s="106">
        <v>0</v>
      </c>
      <c r="T160" s="107">
        <f>S160*H160</f>
        <v>0</v>
      </c>
      <c r="AR160" s="6" t="s">
        <v>90</v>
      </c>
      <c r="AT160" s="6" t="s">
        <v>84</v>
      </c>
      <c r="AU160" s="6" t="s">
        <v>48</v>
      </c>
      <c r="AY160" s="6" t="s">
        <v>81</v>
      </c>
      <c r="BE160" s="108">
        <f>IF(N160="základní",J160,0)</f>
        <v>0</v>
      </c>
      <c r="BF160" s="108">
        <f>IF(N160="snížená",J160,0)</f>
        <v>0</v>
      </c>
      <c r="BG160" s="108">
        <f>IF(N160="zákl. přenesená",J160,0)</f>
        <v>0</v>
      </c>
      <c r="BH160" s="108">
        <f>IF(N160="sníž. přenesená",J160,0)</f>
        <v>0</v>
      </c>
      <c r="BI160" s="108">
        <f>IF(N160="nulová",J160,0)</f>
        <v>0</v>
      </c>
      <c r="BJ160" s="6" t="s">
        <v>47</v>
      </c>
      <c r="BK160" s="108">
        <f>ROUND(I160*H160,2)</f>
        <v>0</v>
      </c>
      <c r="BL160" s="6" t="s">
        <v>90</v>
      </c>
      <c r="BM160" s="6" t="s">
        <v>221</v>
      </c>
    </row>
    <row r="161" spans="2:65" s="133" customFormat="1" x14ac:dyDescent="0.3">
      <c r="B161" s="132"/>
      <c r="D161" s="109" t="s">
        <v>134</v>
      </c>
      <c r="E161" s="134" t="s">
        <v>1</v>
      </c>
      <c r="F161" s="135" t="s">
        <v>191</v>
      </c>
      <c r="H161" s="134" t="s">
        <v>1</v>
      </c>
      <c r="L161" s="132"/>
      <c r="M161" s="136"/>
      <c r="N161" s="137"/>
      <c r="O161" s="137"/>
      <c r="P161" s="137"/>
      <c r="Q161" s="137"/>
      <c r="R161" s="137"/>
      <c r="S161" s="137"/>
      <c r="T161" s="138"/>
      <c r="AT161" s="134" t="s">
        <v>134</v>
      </c>
      <c r="AU161" s="134" t="s">
        <v>48</v>
      </c>
      <c r="AV161" s="133" t="s">
        <v>47</v>
      </c>
      <c r="AW161" s="133" t="s">
        <v>27</v>
      </c>
      <c r="AX161" s="133" t="s">
        <v>45</v>
      </c>
      <c r="AY161" s="134" t="s">
        <v>81</v>
      </c>
    </row>
    <row r="162" spans="2:65" s="117" customFormat="1" x14ac:dyDescent="0.3">
      <c r="B162" s="116"/>
      <c r="D162" s="109" t="s">
        <v>134</v>
      </c>
      <c r="E162" s="123" t="s">
        <v>1</v>
      </c>
      <c r="F162" s="118" t="s">
        <v>222</v>
      </c>
      <c r="H162" s="119">
        <v>42.683</v>
      </c>
      <c r="L162" s="116"/>
      <c r="M162" s="120"/>
      <c r="N162" s="121"/>
      <c r="O162" s="121"/>
      <c r="P162" s="121"/>
      <c r="Q162" s="121"/>
      <c r="R162" s="121"/>
      <c r="S162" s="121"/>
      <c r="T162" s="122"/>
      <c r="AT162" s="123" t="s">
        <v>134</v>
      </c>
      <c r="AU162" s="123" t="s">
        <v>48</v>
      </c>
      <c r="AV162" s="117" t="s">
        <v>48</v>
      </c>
      <c r="AW162" s="117" t="s">
        <v>27</v>
      </c>
      <c r="AX162" s="117" t="s">
        <v>45</v>
      </c>
      <c r="AY162" s="123" t="s">
        <v>81</v>
      </c>
    </row>
    <row r="163" spans="2:65" s="125" customFormat="1" x14ac:dyDescent="0.3">
      <c r="B163" s="124"/>
      <c r="D163" s="109" t="s">
        <v>134</v>
      </c>
      <c r="E163" s="126" t="s">
        <v>1</v>
      </c>
      <c r="F163" s="127" t="s">
        <v>169</v>
      </c>
      <c r="H163" s="128">
        <v>42.683</v>
      </c>
      <c r="L163" s="124"/>
      <c r="M163" s="129"/>
      <c r="N163" s="130"/>
      <c r="O163" s="130"/>
      <c r="P163" s="130"/>
      <c r="Q163" s="130"/>
      <c r="R163" s="130"/>
      <c r="S163" s="130"/>
      <c r="T163" s="131"/>
      <c r="AT163" s="126" t="s">
        <v>134</v>
      </c>
      <c r="AU163" s="126" t="s">
        <v>48</v>
      </c>
      <c r="AV163" s="125" t="s">
        <v>90</v>
      </c>
      <c r="AW163" s="125" t="s">
        <v>27</v>
      </c>
      <c r="AX163" s="125" t="s">
        <v>47</v>
      </c>
      <c r="AY163" s="126" t="s">
        <v>81</v>
      </c>
    </row>
    <row r="164" spans="2:65" s="20" customFormat="1" ht="16.5" customHeight="1" x14ac:dyDescent="0.3">
      <c r="B164" s="17"/>
      <c r="C164" s="98" t="s">
        <v>223</v>
      </c>
      <c r="D164" s="98" t="s">
        <v>84</v>
      </c>
      <c r="E164" s="99" t="s">
        <v>224</v>
      </c>
      <c r="F164" s="100" t="s">
        <v>225</v>
      </c>
      <c r="G164" s="101" t="s">
        <v>189</v>
      </c>
      <c r="H164" s="102">
        <v>2.9510000000000001</v>
      </c>
      <c r="I164" s="115"/>
      <c r="J164" s="103">
        <f>ROUND(I164*H164,2)</f>
        <v>0</v>
      </c>
      <c r="K164" s="100" t="s">
        <v>86</v>
      </c>
      <c r="L164" s="17"/>
      <c r="M164" s="104" t="s">
        <v>1</v>
      </c>
      <c r="N164" s="105" t="s">
        <v>34</v>
      </c>
      <c r="O164" s="18"/>
      <c r="P164" s="106">
        <f>O164*H164</f>
        <v>0</v>
      </c>
      <c r="Q164" s="106">
        <v>4.1529999999999997E-2</v>
      </c>
      <c r="R164" s="106">
        <f>Q164*H164</f>
        <v>0.12255503</v>
      </c>
      <c r="S164" s="106">
        <v>0</v>
      </c>
      <c r="T164" s="107">
        <f>S164*H164</f>
        <v>0</v>
      </c>
      <c r="AR164" s="6" t="s">
        <v>90</v>
      </c>
      <c r="AT164" s="6" t="s">
        <v>84</v>
      </c>
      <c r="AU164" s="6" t="s">
        <v>48</v>
      </c>
      <c r="AY164" s="6" t="s">
        <v>81</v>
      </c>
      <c r="BE164" s="108">
        <f>IF(N164="základní",J164,0)</f>
        <v>0</v>
      </c>
      <c r="BF164" s="108">
        <f>IF(N164="snížená",J164,0)</f>
        <v>0</v>
      </c>
      <c r="BG164" s="108">
        <f>IF(N164="zákl. přenesená",J164,0)</f>
        <v>0</v>
      </c>
      <c r="BH164" s="108">
        <f>IF(N164="sníž. přenesená",J164,0)</f>
        <v>0</v>
      </c>
      <c r="BI164" s="108">
        <f>IF(N164="nulová",J164,0)</f>
        <v>0</v>
      </c>
      <c r="BJ164" s="6" t="s">
        <v>47</v>
      </c>
      <c r="BK164" s="108">
        <f>ROUND(I164*H164,2)</f>
        <v>0</v>
      </c>
      <c r="BL164" s="6" t="s">
        <v>90</v>
      </c>
      <c r="BM164" s="6" t="s">
        <v>226</v>
      </c>
    </row>
    <row r="165" spans="2:65" s="20" customFormat="1" ht="25.5" customHeight="1" x14ac:dyDescent="0.3">
      <c r="B165" s="17"/>
      <c r="C165" s="98" t="s">
        <v>4</v>
      </c>
      <c r="D165" s="98" t="s">
        <v>84</v>
      </c>
      <c r="E165" s="99" t="s">
        <v>227</v>
      </c>
      <c r="F165" s="100" t="s">
        <v>228</v>
      </c>
      <c r="G165" s="101" t="s">
        <v>204</v>
      </c>
      <c r="H165" s="102">
        <v>2</v>
      </c>
      <c r="I165" s="115"/>
      <c r="J165" s="103">
        <f>ROUND(I165*H165,2)</f>
        <v>0</v>
      </c>
      <c r="K165" s="100" t="s">
        <v>86</v>
      </c>
      <c r="L165" s="17"/>
      <c r="M165" s="104" t="s">
        <v>1</v>
      </c>
      <c r="N165" s="105" t="s">
        <v>34</v>
      </c>
      <c r="O165" s="18"/>
      <c r="P165" s="106">
        <f>O165*H165</f>
        <v>0</v>
      </c>
      <c r="Q165" s="106">
        <v>4.1500000000000002E-2</v>
      </c>
      <c r="R165" s="106">
        <f>Q165*H165</f>
        <v>8.3000000000000004E-2</v>
      </c>
      <c r="S165" s="106">
        <v>0</v>
      </c>
      <c r="T165" s="107">
        <f>S165*H165</f>
        <v>0</v>
      </c>
      <c r="AR165" s="6" t="s">
        <v>90</v>
      </c>
      <c r="AT165" s="6" t="s">
        <v>84</v>
      </c>
      <c r="AU165" s="6" t="s">
        <v>48</v>
      </c>
      <c r="AY165" s="6" t="s">
        <v>81</v>
      </c>
      <c r="BE165" s="108">
        <f>IF(N165="základní",J165,0)</f>
        <v>0</v>
      </c>
      <c r="BF165" s="108">
        <f>IF(N165="snížená",J165,0)</f>
        <v>0</v>
      </c>
      <c r="BG165" s="108">
        <f>IF(N165="zákl. přenesená",J165,0)</f>
        <v>0</v>
      </c>
      <c r="BH165" s="108">
        <f>IF(N165="sníž. přenesená",J165,0)</f>
        <v>0</v>
      </c>
      <c r="BI165" s="108">
        <f>IF(N165="nulová",J165,0)</f>
        <v>0</v>
      </c>
      <c r="BJ165" s="6" t="s">
        <v>47</v>
      </c>
      <c r="BK165" s="108">
        <f>ROUND(I165*H165,2)</f>
        <v>0</v>
      </c>
      <c r="BL165" s="6" t="s">
        <v>90</v>
      </c>
      <c r="BM165" s="6" t="s">
        <v>229</v>
      </c>
    </row>
    <row r="166" spans="2:65" s="20" customFormat="1" ht="25.5" customHeight="1" x14ac:dyDescent="0.3">
      <c r="B166" s="17"/>
      <c r="C166" s="98" t="s">
        <v>230</v>
      </c>
      <c r="D166" s="98" t="s">
        <v>84</v>
      </c>
      <c r="E166" s="99" t="s">
        <v>231</v>
      </c>
      <c r="F166" s="100" t="s">
        <v>232</v>
      </c>
      <c r="G166" s="101" t="s">
        <v>204</v>
      </c>
      <c r="H166" s="102">
        <v>4</v>
      </c>
      <c r="I166" s="115"/>
      <c r="J166" s="103">
        <f>ROUND(I166*H166,2)</f>
        <v>0</v>
      </c>
      <c r="K166" s="100" t="s">
        <v>86</v>
      </c>
      <c r="L166" s="17"/>
      <c r="M166" s="104" t="s">
        <v>1</v>
      </c>
      <c r="N166" s="105" t="s">
        <v>34</v>
      </c>
      <c r="O166" s="18"/>
      <c r="P166" s="106">
        <f>O166*H166</f>
        <v>0</v>
      </c>
      <c r="Q166" s="106">
        <v>0.1575</v>
      </c>
      <c r="R166" s="106">
        <f>Q166*H166</f>
        <v>0.63</v>
      </c>
      <c r="S166" s="106">
        <v>0</v>
      </c>
      <c r="T166" s="107">
        <f>S166*H166</f>
        <v>0</v>
      </c>
      <c r="AR166" s="6" t="s">
        <v>90</v>
      </c>
      <c r="AT166" s="6" t="s">
        <v>84</v>
      </c>
      <c r="AU166" s="6" t="s">
        <v>48</v>
      </c>
      <c r="AY166" s="6" t="s">
        <v>81</v>
      </c>
      <c r="BE166" s="108">
        <f>IF(N166="základní",J166,0)</f>
        <v>0</v>
      </c>
      <c r="BF166" s="108">
        <f>IF(N166="snížená",J166,0)</f>
        <v>0</v>
      </c>
      <c r="BG166" s="108">
        <f>IF(N166="zákl. přenesená",J166,0)</f>
        <v>0</v>
      </c>
      <c r="BH166" s="108">
        <f>IF(N166="sníž. přenesená",J166,0)</f>
        <v>0</v>
      </c>
      <c r="BI166" s="108">
        <f>IF(N166="nulová",J166,0)</f>
        <v>0</v>
      </c>
      <c r="BJ166" s="6" t="s">
        <v>47</v>
      </c>
      <c r="BK166" s="108">
        <f>ROUND(I166*H166,2)</f>
        <v>0</v>
      </c>
      <c r="BL166" s="6" t="s">
        <v>90</v>
      </c>
      <c r="BM166" s="6" t="s">
        <v>233</v>
      </c>
    </row>
    <row r="167" spans="2:65" s="20" customFormat="1" ht="25.5" customHeight="1" x14ac:dyDescent="0.3">
      <c r="B167" s="17"/>
      <c r="C167" s="98" t="s">
        <v>234</v>
      </c>
      <c r="D167" s="98" t="s">
        <v>84</v>
      </c>
      <c r="E167" s="99" t="s">
        <v>235</v>
      </c>
      <c r="F167" s="100" t="s">
        <v>236</v>
      </c>
      <c r="G167" s="101" t="s">
        <v>189</v>
      </c>
      <c r="H167" s="102">
        <v>0.96</v>
      </c>
      <c r="I167" s="115"/>
      <c r="J167" s="103">
        <f>ROUND(I167*H167,2)</f>
        <v>0</v>
      </c>
      <c r="K167" s="100" t="s">
        <v>86</v>
      </c>
      <c r="L167" s="17"/>
      <c r="M167" s="104" t="s">
        <v>1</v>
      </c>
      <c r="N167" s="105" t="s">
        <v>34</v>
      </c>
      <c r="O167" s="18"/>
      <c r="P167" s="106">
        <f>O167*H167</f>
        <v>0</v>
      </c>
      <c r="Q167" s="106">
        <v>8.4999999999999995E-4</v>
      </c>
      <c r="R167" s="106">
        <f>Q167*H167</f>
        <v>8.1599999999999989E-4</v>
      </c>
      <c r="S167" s="106">
        <v>0</v>
      </c>
      <c r="T167" s="107">
        <f>S167*H167</f>
        <v>0</v>
      </c>
      <c r="AR167" s="6" t="s">
        <v>90</v>
      </c>
      <c r="AT167" s="6" t="s">
        <v>84</v>
      </c>
      <c r="AU167" s="6" t="s">
        <v>48</v>
      </c>
      <c r="AY167" s="6" t="s">
        <v>81</v>
      </c>
      <c r="BE167" s="108">
        <f>IF(N167="základní",J167,0)</f>
        <v>0</v>
      </c>
      <c r="BF167" s="108">
        <f>IF(N167="snížená",J167,0)</f>
        <v>0</v>
      </c>
      <c r="BG167" s="108">
        <f>IF(N167="zákl. přenesená",J167,0)</f>
        <v>0</v>
      </c>
      <c r="BH167" s="108">
        <f>IF(N167="sníž. přenesená",J167,0)</f>
        <v>0</v>
      </c>
      <c r="BI167" s="108">
        <f>IF(N167="nulová",J167,0)</f>
        <v>0</v>
      </c>
      <c r="BJ167" s="6" t="s">
        <v>47</v>
      </c>
      <c r="BK167" s="108">
        <f>ROUND(I167*H167,2)</f>
        <v>0</v>
      </c>
      <c r="BL167" s="6" t="s">
        <v>90</v>
      </c>
      <c r="BM167" s="6" t="s">
        <v>237</v>
      </c>
    </row>
    <row r="168" spans="2:65" s="133" customFormat="1" x14ac:dyDescent="0.3">
      <c r="B168" s="132"/>
      <c r="D168" s="109" t="s">
        <v>134</v>
      </c>
      <c r="E168" s="134" t="s">
        <v>1</v>
      </c>
      <c r="F168" s="135" t="s">
        <v>182</v>
      </c>
      <c r="H168" s="134" t="s">
        <v>1</v>
      </c>
      <c r="L168" s="132"/>
      <c r="M168" s="136"/>
      <c r="N168" s="137"/>
      <c r="O168" s="137"/>
      <c r="P168" s="137"/>
      <c r="Q168" s="137"/>
      <c r="R168" s="137"/>
      <c r="S168" s="137"/>
      <c r="T168" s="138"/>
      <c r="AT168" s="134" t="s">
        <v>134</v>
      </c>
      <c r="AU168" s="134" t="s">
        <v>48</v>
      </c>
      <c r="AV168" s="133" t="s">
        <v>47</v>
      </c>
      <c r="AW168" s="133" t="s">
        <v>27</v>
      </c>
      <c r="AX168" s="133" t="s">
        <v>45</v>
      </c>
      <c r="AY168" s="134" t="s">
        <v>81</v>
      </c>
    </row>
    <row r="169" spans="2:65" s="117" customFormat="1" x14ac:dyDescent="0.3">
      <c r="B169" s="116"/>
      <c r="D169" s="109" t="s">
        <v>134</v>
      </c>
      <c r="E169" s="123" t="s">
        <v>1</v>
      </c>
      <c r="F169" s="118" t="s">
        <v>238</v>
      </c>
      <c r="H169" s="119">
        <v>0.48</v>
      </c>
      <c r="L169" s="116"/>
      <c r="M169" s="120"/>
      <c r="N169" s="121"/>
      <c r="O169" s="121"/>
      <c r="P169" s="121"/>
      <c r="Q169" s="121"/>
      <c r="R169" s="121"/>
      <c r="S169" s="121"/>
      <c r="T169" s="122"/>
      <c r="AT169" s="123" t="s">
        <v>134</v>
      </c>
      <c r="AU169" s="123" t="s">
        <v>48</v>
      </c>
      <c r="AV169" s="117" t="s">
        <v>48</v>
      </c>
      <c r="AW169" s="117" t="s">
        <v>27</v>
      </c>
      <c r="AX169" s="117" t="s">
        <v>45</v>
      </c>
      <c r="AY169" s="123" t="s">
        <v>81</v>
      </c>
    </row>
    <row r="170" spans="2:65" s="117" customFormat="1" x14ac:dyDescent="0.3">
      <c r="B170" s="116"/>
      <c r="D170" s="109" t="s">
        <v>134</v>
      </c>
      <c r="E170" s="123" t="s">
        <v>1</v>
      </c>
      <c r="F170" s="118" t="s">
        <v>239</v>
      </c>
      <c r="H170" s="119">
        <v>0.48</v>
      </c>
      <c r="L170" s="116"/>
      <c r="M170" s="120"/>
      <c r="N170" s="121"/>
      <c r="O170" s="121"/>
      <c r="P170" s="121"/>
      <c r="Q170" s="121"/>
      <c r="R170" s="121"/>
      <c r="S170" s="121"/>
      <c r="T170" s="122"/>
      <c r="AT170" s="123" t="s">
        <v>134</v>
      </c>
      <c r="AU170" s="123" t="s">
        <v>48</v>
      </c>
      <c r="AV170" s="117" t="s">
        <v>48</v>
      </c>
      <c r="AW170" s="117" t="s">
        <v>27</v>
      </c>
      <c r="AX170" s="117" t="s">
        <v>45</v>
      </c>
      <c r="AY170" s="123" t="s">
        <v>81</v>
      </c>
    </row>
    <row r="171" spans="2:65" s="125" customFormat="1" x14ac:dyDescent="0.3">
      <c r="B171" s="124"/>
      <c r="D171" s="109" t="s">
        <v>134</v>
      </c>
      <c r="E171" s="126" t="s">
        <v>1</v>
      </c>
      <c r="F171" s="127" t="s">
        <v>169</v>
      </c>
      <c r="H171" s="128">
        <v>0.96</v>
      </c>
      <c r="L171" s="124"/>
      <c r="M171" s="129"/>
      <c r="N171" s="130"/>
      <c r="O171" s="130"/>
      <c r="P171" s="130"/>
      <c r="Q171" s="130"/>
      <c r="R171" s="130"/>
      <c r="S171" s="130"/>
      <c r="T171" s="131"/>
      <c r="AT171" s="126" t="s">
        <v>134</v>
      </c>
      <c r="AU171" s="126" t="s">
        <v>48</v>
      </c>
      <c r="AV171" s="125" t="s">
        <v>90</v>
      </c>
      <c r="AW171" s="125" t="s">
        <v>27</v>
      </c>
      <c r="AX171" s="125" t="s">
        <v>47</v>
      </c>
      <c r="AY171" s="126" t="s">
        <v>81</v>
      </c>
    </row>
    <row r="172" spans="2:65" s="20" customFormat="1" ht="38.25" customHeight="1" x14ac:dyDescent="0.3">
      <c r="B172" s="17"/>
      <c r="C172" s="98" t="s">
        <v>240</v>
      </c>
      <c r="D172" s="98" t="s">
        <v>84</v>
      </c>
      <c r="E172" s="99" t="s">
        <v>241</v>
      </c>
      <c r="F172" s="100" t="s">
        <v>242</v>
      </c>
      <c r="G172" s="101" t="s">
        <v>204</v>
      </c>
      <c r="H172" s="102">
        <v>2</v>
      </c>
      <c r="I172" s="115"/>
      <c r="J172" s="103">
        <f>ROUND(I172*H172,2)</f>
        <v>0</v>
      </c>
      <c r="K172" s="100" t="s">
        <v>86</v>
      </c>
      <c r="L172" s="17"/>
      <c r="M172" s="104" t="s">
        <v>1</v>
      </c>
      <c r="N172" s="105" t="s">
        <v>34</v>
      </c>
      <c r="O172" s="18"/>
      <c r="P172" s="106">
        <f>O172*H172</f>
        <v>0</v>
      </c>
      <c r="Q172" s="106">
        <v>5.9500000000000004E-3</v>
      </c>
      <c r="R172" s="106">
        <f>Q172*H172</f>
        <v>1.1900000000000001E-2</v>
      </c>
      <c r="S172" s="106">
        <v>0</v>
      </c>
      <c r="T172" s="107">
        <f>S172*H172</f>
        <v>0</v>
      </c>
      <c r="AR172" s="6" t="s">
        <v>90</v>
      </c>
      <c r="AT172" s="6" t="s">
        <v>84</v>
      </c>
      <c r="AU172" s="6" t="s">
        <v>48</v>
      </c>
      <c r="AY172" s="6" t="s">
        <v>81</v>
      </c>
      <c r="BE172" s="108">
        <f>IF(N172="základní",J172,0)</f>
        <v>0</v>
      </c>
      <c r="BF172" s="108">
        <f>IF(N172="snížená",J172,0)</f>
        <v>0</v>
      </c>
      <c r="BG172" s="108">
        <f>IF(N172="zákl. přenesená",J172,0)</f>
        <v>0</v>
      </c>
      <c r="BH172" s="108">
        <f>IF(N172="sníž. přenesená",J172,0)</f>
        <v>0</v>
      </c>
      <c r="BI172" s="108">
        <f>IF(N172="nulová",J172,0)</f>
        <v>0</v>
      </c>
      <c r="BJ172" s="6" t="s">
        <v>47</v>
      </c>
      <c r="BK172" s="108">
        <f>ROUND(I172*H172,2)</f>
        <v>0</v>
      </c>
      <c r="BL172" s="6" t="s">
        <v>90</v>
      </c>
      <c r="BM172" s="6" t="s">
        <v>243</v>
      </c>
    </row>
    <row r="173" spans="2:65" s="20" customFormat="1" ht="25.5" customHeight="1" x14ac:dyDescent="0.3">
      <c r="B173" s="17"/>
      <c r="C173" s="98" t="s">
        <v>244</v>
      </c>
      <c r="D173" s="98" t="s">
        <v>84</v>
      </c>
      <c r="E173" s="99" t="s">
        <v>245</v>
      </c>
      <c r="F173" s="100" t="s">
        <v>246</v>
      </c>
      <c r="G173" s="101" t="s">
        <v>120</v>
      </c>
      <c r="H173" s="102">
        <v>0.248</v>
      </c>
      <c r="I173" s="115"/>
      <c r="J173" s="103">
        <f>ROUND(I173*H173,2)</f>
        <v>0</v>
      </c>
      <c r="K173" s="100" t="s">
        <v>86</v>
      </c>
      <c r="L173" s="17"/>
      <c r="M173" s="104" t="s">
        <v>1</v>
      </c>
      <c r="N173" s="105" t="s">
        <v>34</v>
      </c>
      <c r="O173" s="18"/>
      <c r="P173" s="106">
        <f>O173*H173</f>
        <v>0</v>
      </c>
      <c r="Q173" s="106">
        <v>2.2563399999999998</v>
      </c>
      <c r="R173" s="106">
        <f>Q173*H173</f>
        <v>0.5595723199999999</v>
      </c>
      <c r="S173" s="106">
        <v>0</v>
      </c>
      <c r="T173" s="107">
        <f>S173*H173</f>
        <v>0</v>
      </c>
      <c r="AR173" s="6" t="s">
        <v>90</v>
      </c>
      <c r="AT173" s="6" t="s">
        <v>84</v>
      </c>
      <c r="AU173" s="6" t="s">
        <v>48</v>
      </c>
      <c r="AY173" s="6" t="s">
        <v>81</v>
      </c>
      <c r="BE173" s="108">
        <f>IF(N173="základní",J173,0)</f>
        <v>0</v>
      </c>
      <c r="BF173" s="108">
        <f>IF(N173="snížená",J173,0)</f>
        <v>0</v>
      </c>
      <c r="BG173" s="108">
        <f>IF(N173="zákl. přenesená",J173,0)</f>
        <v>0</v>
      </c>
      <c r="BH173" s="108">
        <f>IF(N173="sníž. přenesená",J173,0)</f>
        <v>0</v>
      </c>
      <c r="BI173" s="108">
        <f>IF(N173="nulová",J173,0)</f>
        <v>0</v>
      </c>
      <c r="BJ173" s="6" t="s">
        <v>47</v>
      </c>
      <c r="BK173" s="108">
        <f>ROUND(I173*H173,2)</f>
        <v>0</v>
      </c>
      <c r="BL173" s="6" t="s">
        <v>90</v>
      </c>
      <c r="BM173" s="6" t="s">
        <v>247</v>
      </c>
    </row>
    <row r="174" spans="2:65" s="133" customFormat="1" x14ac:dyDescent="0.3">
      <c r="B174" s="132"/>
      <c r="D174" s="109" t="s">
        <v>134</v>
      </c>
      <c r="E174" s="134" t="s">
        <v>1</v>
      </c>
      <c r="F174" s="135" t="s">
        <v>182</v>
      </c>
      <c r="H174" s="134" t="s">
        <v>1</v>
      </c>
      <c r="L174" s="132"/>
      <c r="M174" s="136"/>
      <c r="N174" s="137"/>
      <c r="O174" s="137"/>
      <c r="P174" s="137"/>
      <c r="Q174" s="137"/>
      <c r="R174" s="137"/>
      <c r="S174" s="137"/>
      <c r="T174" s="138"/>
      <c r="AT174" s="134" t="s">
        <v>134</v>
      </c>
      <c r="AU174" s="134" t="s">
        <v>48</v>
      </c>
      <c r="AV174" s="133" t="s">
        <v>47</v>
      </c>
      <c r="AW174" s="133" t="s">
        <v>27</v>
      </c>
      <c r="AX174" s="133" t="s">
        <v>45</v>
      </c>
      <c r="AY174" s="134" t="s">
        <v>81</v>
      </c>
    </row>
    <row r="175" spans="2:65" s="133" customFormat="1" x14ac:dyDescent="0.3">
      <c r="B175" s="132"/>
      <c r="D175" s="109" t="s">
        <v>134</v>
      </c>
      <c r="E175" s="134" t="s">
        <v>1</v>
      </c>
      <c r="F175" s="135" t="s">
        <v>248</v>
      </c>
      <c r="H175" s="134" t="s">
        <v>1</v>
      </c>
      <c r="L175" s="132"/>
      <c r="M175" s="136"/>
      <c r="N175" s="137"/>
      <c r="O175" s="137"/>
      <c r="P175" s="137"/>
      <c r="Q175" s="137"/>
      <c r="R175" s="137"/>
      <c r="S175" s="137"/>
      <c r="T175" s="138"/>
      <c r="AT175" s="134" t="s">
        <v>134</v>
      </c>
      <c r="AU175" s="134" t="s">
        <v>48</v>
      </c>
      <c r="AV175" s="133" t="s">
        <v>47</v>
      </c>
      <c r="AW175" s="133" t="s">
        <v>27</v>
      </c>
      <c r="AX175" s="133" t="s">
        <v>45</v>
      </c>
      <c r="AY175" s="134" t="s">
        <v>81</v>
      </c>
    </row>
    <row r="176" spans="2:65" s="117" customFormat="1" x14ac:dyDescent="0.3">
      <c r="B176" s="116"/>
      <c r="D176" s="109" t="s">
        <v>134</v>
      </c>
      <c r="E176" s="123" t="s">
        <v>1</v>
      </c>
      <c r="F176" s="118" t="s">
        <v>249</v>
      </c>
      <c r="H176" s="119">
        <v>1.2999999999999999E-2</v>
      </c>
      <c r="L176" s="116"/>
      <c r="M176" s="120"/>
      <c r="N176" s="121"/>
      <c r="O176" s="121"/>
      <c r="P176" s="121"/>
      <c r="Q176" s="121"/>
      <c r="R176" s="121"/>
      <c r="S176" s="121"/>
      <c r="T176" s="122"/>
      <c r="AT176" s="123" t="s">
        <v>134</v>
      </c>
      <c r="AU176" s="123" t="s">
        <v>48</v>
      </c>
      <c r="AV176" s="117" t="s">
        <v>48</v>
      </c>
      <c r="AW176" s="117" t="s">
        <v>27</v>
      </c>
      <c r="AX176" s="117" t="s">
        <v>45</v>
      </c>
      <c r="AY176" s="123" t="s">
        <v>81</v>
      </c>
    </row>
    <row r="177" spans="2:65" s="117" customFormat="1" x14ac:dyDescent="0.3">
      <c r="B177" s="116"/>
      <c r="D177" s="109" t="s">
        <v>134</v>
      </c>
      <c r="E177" s="123" t="s">
        <v>1</v>
      </c>
      <c r="F177" s="118" t="s">
        <v>250</v>
      </c>
      <c r="H177" s="119">
        <v>0.01</v>
      </c>
      <c r="L177" s="116"/>
      <c r="M177" s="120"/>
      <c r="N177" s="121"/>
      <c r="O177" s="121"/>
      <c r="P177" s="121"/>
      <c r="Q177" s="121"/>
      <c r="R177" s="121"/>
      <c r="S177" s="121"/>
      <c r="T177" s="122"/>
      <c r="AT177" s="123" t="s">
        <v>134</v>
      </c>
      <c r="AU177" s="123" t="s">
        <v>48</v>
      </c>
      <c r="AV177" s="117" t="s">
        <v>48</v>
      </c>
      <c r="AW177" s="117" t="s">
        <v>27</v>
      </c>
      <c r="AX177" s="117" t="s">
        <v>45</v>
      </c>
      <c r="AY177" s="123" t="s">
        <v>81</v>
      </c>
    </row>
    <row r="178" spans="2:65" s="117" customFormat="1" x14ac:dyDescent="0.3">
      <c r="B178" s="116"/>
      <c r="D178" s="109" t="s">
        <v>134</v>
      </c>
      <c r="E178" s="123" t="s">
        <v>1</v>
      </c>
      <c r="F178" s="118" t="s">
        <v>251</v>
      </c>
      <c r="H178" s="119">
        <v>1.2999999999999999E-2</v>
      </c>
      <c r="L178" s="116"/>
      <c r="M178" s="120"/>
      <c r="N178" s="121"/>
      <c r="O178" s="121"/>
      <c r="P178" s="121"/>
      <c r="Q178" s="121"/>
      <c r="R178" s="121"/>
      <c r="S178" s="121"/>
      <c r="T178" s="122"/>
      <c r="AT178" s="123" t="s">
        <v>134</v>
      </c>
      <c r="AU178" s="123" t="s">
        <v>48</v>
      </c>
      <c r="AV178" s="117" t="s">
        <v>48</v>
      </c>
      <c r="AW178" s="117" t="s">
        <v>27</v>
      </c>
      <c r="AX178" s="117" t="s">
        <v>45</v>
      </c>
      <c r="AY178" s="123" t="s">
        <v>81</v>
      </c>
    </row>
    <row r="179" spans="2:65" s="117" customFormat="1" x14ac:dyDescent="0.3">
      <c r="B179" s="116"/>
      <c r="D179" s="109" t="s">
        <v>134</v>
      </c>
      <c r="E179" s="123" t="s">
        <v>1</v>
      </c>
      <c r="F179" s="118" t="s">
        <v>252</v>
      </c>
      <c r="H179" s="119">
        <v>0.02</v>
      </c>
      <c r="L179" s="116"/>
      <c r="M179" s="120"/>
      <c r="N179" s="121"/>
      <c r="O179" s="121"/>
      <c r="P179" s="121"/>
      <c r="Q179" s="121"/>
      <c r="R179" s="121"/>
      <c r="S179" s="121"/>
      <c r="T179" s="122"/>
      <c r="AT179" s="123" t="s">
        <v>134</v>
      </c>
      <c r="AU179" s="123" t="s">
        <v>48</v>
      </c>
      <c r="AV179" s="117" t="s">
        <v>48</v>
      </c>
      <c r="AW179" s="117" t="s">
        <v>27</v>
      </c>
      <c r="AX179" s="117" t="s">
        <v>45</v>
      </c>
      <c r="AY179" s="123" t="s">
        <v>81</v>
      </c>
    </row>
    <row r="180" spans="2:65" s="117" customFormat="1" x14ac:dyDescent="0.3">
      <c r="B180" s="116"/>
      <c r="D180" s="109" t="s">
        <v>134</v>
      </c>
      <c r="E180" s="123" t="s">
        <v>1</v>
      </c>
      <c r="F180" s="118" t="s">
        <v>253</v>
      </c>
      <c r="H180" s="119">
        <v>3.9E-2</v>
      </c>
      <c r="L180" s="116"/>
      <c r="M180" s="120"/>
      <c r="N180" s="121"/>
      <c r="O180" s="121"/>
      <c r="P180" s="121"/>
      <c r="Q180" s="121"/>
      <c r="R180" s="121"/>
      <c r="S180" s="121"/>
      <c r="T180" s="122"/>
      <c r="AT180" s="123" t="s">
        <v>134</v>
      </c>
      <c r="AU180" s="123" t="s">
        <v>48</v>
      </c>
      <c r="AV180" s="117" t="s">
        <v>48</v>
      </c>
      <c r="AW180" s="117" t="s">
        <v>27</v>
      </c>
      <c r="AX180" s="117" t="s">
        <v>45</v>
      </c>
      <c r="AY180" s="123" t="s">
        <v>81</v>
      </c>
    </row>
    <row r="181" spans="2:65" s="117" customFormat="1" x14ac:dyDescent="0.3">
      <c r="B181" s="116"/>
      <c r="D181" s="109" t="s">
        <v>134</v>
      </c>
      <c r="E181" s="123" t="s">
        <v>1</v>
      </c>
      <c r="F181" s="118" t="s">
        <v>254</v>
      </c>
      <c r="H181" s="119">
        <v>1.4999999999999999E-2</v>
      </c>
      <c r="L181" s="116"/>
      <c r="M181" s="120"/>
      <c r="N181" s="121"/>
      <c r="O181" s="121"/>
      <c r="P181" s="121"/>
      <c r="Q181" s="121"/>
      <c r="R181" s="121"/>
      <c r="S181" s="121"/>
      <c r="T181" s="122"/>
      <c r="AT181" s="123" t="s">
        <v>134</v>
      </c>
      <c r="AU181" s="123" t="s">
        <v>48</v>
      </c>
      <c r="AV181" s="117" t="s">
        <v>48</v>
      </c>
      <c r="AW181" s="117" t="s">
        <v>27</v>
      </c>
      <c r="AX181" s="117" t="s">
        <v>45</v>
      </c>
      <c r="AY181" s="123" t="s">
        <v>81</v>
      </c>
    </row>
    <row r="182" spans="2:65" s="117" customFormat="1" x14ac:dyDescent="0.3">
      <c r="B182" s="116"/>
      <c r="D182" s="109" t="s">
        <v>134</v>
      </c>
      <c r="E182" s="123" t="s">
        <v>1</v>
      </c>
      <c r="F182" s="118" t="s">
        <v>255</v>
      </c>
      <c r="H182" s="119">
        <v>1.4E-2</v>
      </c>
      <c r="L182" s="116"/>
      <c r="M182" s="120"/>
      <c r="N182" s="121"/>
      <c r="O182" s="121"/>
      <c r="P182" s="121"/>
      <c r="Q182" s="121"/>
      <c r="R182" s="121"/>
      <c r="S182" s="121"/>
      <c r="T182" s="122"/>
      <c r="AT182" s="123" t="s">
        <v>134</v>
      </c>
      <c r="AU182" s="123" t="s">
        <v>48</v>
      </c>
      <c r="AV182" s="117" t="s">
        <v>48</v>
      </c>
      <c r="AW182" s="117" t="s">
        <v>27</v>
      </c>
      <c r="AX182" s="117" t="s">
        <v>45</v>
      </c>
      <c r="AY182" s="123" t="s">
        <v>81</v>
      </c>
    </row>
    <row r="183" spans="2:65" s="117" customFormat="1" x14ac:dyDescent="0.3">
      <c r="B183" s="116"/>
      <c r="D183" s="109" t="s">
        <v>134</v>
      </c>
      <c r="E183" s="123" t="s">
        <v>1</v>
      </c>
      <c r="F183" s="118" t="s">
        <v>256</v>
      </c>
      <c r="H183" s="119">
        <v>1.2999999999999999E-2</v>
      </c>
      <c r="L183" s="116"/>
      <c r="M183" s="120"/>
      <c r="N183" s="121"/>
      <c r="O183" s="121"/>
      <c r="P183" s="121"/>
      <c r="Q183" s="121"/>
      <c r="R183" s="121"/>
      <c r="S183" s="121"/>
      <c r="T183" s="122"/>
      <c r="AT183" s="123" t="s">
        <v>134</v>
      </c>
      <c r="AU183" s="123" t="s">
        <v>48</v>
      </c>
      <c r="AV183" s="117" t="s">
        <v>48</v>
      </c>
      <c r="AW183" s="117" t="s">
        <v>27</v>
      </c>
      <c r="AX183" s="117" t="s">
        <v>45</v>
      </c>
      <c r="AY183" s="123" t="s">
        <v>81</v>
      </c>
    </row>
    <row r="184" spans="2:65" s="117" customFormat="1" x14ac:dyDescent="0.3">
      <c r="B184" s="116"/>
      <c r="D184" s="109" t="s">
        <v>134</v>
      </c>
      <c r="E184" s="123" t="s">
        <v>1</v>
      </c>
      <c r="F184" s="118" t="s">
        <v>257</v>
      </c>
      <c r="H184" s="119">
        <v>8.0000000000000002E-3</v>
      </c>
      <c r="L184" s="116"/>
      <c r="M184" s="120"/>
      <c r="N184" s="121"/>
      <c r="O184" s="121"/>
      <c r="P184" s="121"/>
      <c r="Q184" s="121"/>
      <c r="R184" s="121"/>
      <c r="S184" s="121"/>
      <c r="T184" s="122"/>
      <c r="AT184" s="123" t="s">
        <v>134</v>
      </c>
      <c r="AU184" s="123" t="s">
        <v>48</v>
      </c>
      <c r="AV184" s="117" t="s">
        <v>48</v>
      </c>
      <c r="AW184" s="117" t="s">
        <v>27</v>
      </c>
      <c r="AX184" s="117" t="s">
        <v>45</v>
      </c>
      <c r="AY184" s="123" t="s">
        <v>81</v>
      </c>
    </row>
    <row r="185" spans="2:65" s="117" customFormat="1" x14ac:dyDescent="0.3">
      <c r="B185" s="116"/>
      <c r="D185" s="109" t="s">
        <v>134</v>
      </c>
      <c r="E185" s="123" t="s">
        <v>1</v>
      </c>
      <c r="F185" s="118" t="s">
        <v>258</v>
      </c>
      <c r="H185" s="119">
        <v>1.6E-2</v>
      </c>
      <c r="L185" s="116"/>
      <c r="M185" s="120"/>
      <c r="N185" s="121"/>
      <c r="O185" s="121"/>
      <c r="P185" s="121"/>
      <c r="Q185" s="121"/>
      <c r="R185" s="121"/>
      <c r="S185" s="121"/>
      <c r="T185" s="122"/>
      <c r="AT185" s="123" t="s">
        <v>134</v>
      </c>
      <c r="AU185" s="123" t="s">
        <v>48</v>
      </c>
      <c r="AV185" s="117" t="s">
        <v>48</v>
      </c>
      <c r="AW185" s="117" t="s">
        <v>27</v>
      </c>
      <c r="AX185" s="117" t="s">
        <v>45</v>
      </c>
      <c r="AY185" s="123" t="s">
        <v>81</v>
      </c>
    </row>
    <row r="186" spans="2:65" s="117" customFormat="1" x14ac:dyDescent="0.3">
      <c r="B186" s="116"/>
      <c r="D186" s="109" t="s">
        <v>134</v>
      </c>
      <c r="E186" s="123" t="s">
        <v>1</v>
      </c>
      <c r="F186" s="118" t="s">
        <v>259</v>
      </c>
      <c r="H186" s="119">
        <v>1.2999999999999999E-2</v>
      </c>
      <c r="L186" s="116"/>
      <c r="M186" s="120"/>
      <c r="N186" s="121"/>
      <c r="O186" s="121"/>
      <c r="P186" s="121"/>
      <c r="Q186" s="121"/>
      <c r="R186" s="121"/>
      <c r="S186" s="121"/>
      <c r="T186" s="122"/>
      <c r="AT186" s="123" t="s">
        <v>134</v>
      </c>
      <c r="AU186" s="123" t="s">
        <v>48</v>
      </c>
      <c r="AV186" s="117" t="s">
        <v>48</v>
      </c>
      <c r="AW186" s="117" t="s">
        <v>27</v>
      </c>
      <c r="AX186" s="117" t="s">
        <v>45</v>
      </c>
      <c r="AY186" s="123" t="s">
        <v>81</v>
      </c>
    </row>
    <row r="187" spans="2:65" s="117" customFormat="1" x14ac:dyDescent="0.3">
      <c r="B187" s="116"/>
      <c r="D187" s="109" t="s">
        <v>134</v>
      </c>
      <c r="E187" s="123" t="s">
        <v>1</v>
      </c>
      <c r="F187" s="118" t="s">
        <v>260</v>
      </c>
      <c r="H187" s="119">
        <v>4.7E-2</v>
      </c>
      <c r="L187" s="116"/>
      <c r="M187" s="120"/>
      <c r="N187" s="121"/>
      <c r="O187" s="121"/>
      <c r="P187" s="121"/>
      <c r="Q187" s="121"/>
      <c r="R187" s="121"/>
      <c r="S187" s="121"/>
      <c r="T187" s="122"/>
      <c r="AT187" s="123" t="s">
        <v>134</v>
      </c>
      <c r="AU187" s="123" t="s">
        <v>48</v>
      </c>
      <c r="AV187" s="117" t="s">
        <v>48</v>
      </c>
      <c r="AW187" s="117" t="s">
        <v>27</v>
      </c>
      <c r="AX187" s="117" t="s">
        <v>45</v>
      </c>
      <c r="AY187" s="123" t="s">
        <v>81</v>
      </c>
    </row>
    <row r="188" spans="2:65" s="117" customFormat="1" x14ac:dyDescent="0.3">
      <c r="B188" s="116"/>
      <c r="D188" s="109" t="s">
        <v>134</v>
      </c>
      <c r="E188" s="123" t="s">
        <v>1</v>
      </c>
      <c r="F188" s="118" t="s">
        <v>261</v>
      </c>
      <c r="H188" s="119">
        <v>2.7E-2</v>
      </c>
      <c r="L188" s="116"/>
      <c r="M188" s="120"/>
      <c r="N188" s="121"/>
      <c r="O188" s="121"/>
      <c r="P188" s="121"/>
      <c r="Q188" s="121"/>
      <c r="R188" s="121"/>
      <c r="S188" s="121"/>
      <c r="T188" s="122"/>
      <c r="AT188" s="123" t="s">
        <v>134</v>
      </c>
      <c r="AU188" s="123" t="s">
        <v>48</v>
      </c>
      <c r="AV188" s="117" t="s">
        <v>48</v>
      </c>
      <c r="AW188" s="117" t="s">
        <v>27</v>
      </c>
      <c r="AX188" s="117" t="s">
        <v>45</v>
      </c>
      <c r="AY188" s="123" t="s">
        <v>81</v>
      </c>
    </row>
    <row r="189" spans="2:65" s="125" customFormat="1" x14ac:dyDescent="0.3">
      <c r="B189" s="124"/>
      <c r="D189" s="109" t="s">
        <v>134</v>
      </c>
      <c r="E189" s="126" t="s">
        <v>1</v>
      </c>
      <c r="F189" s="127" t="s">
        <v>169</v>
      </c>
      <c r="H189" s="128">
        <v>0.248</v>
      </c>
      <c r="L189" s="124"/>
      <c r="M189" s="129"/>
      <c r="N189" s="130"/>
      <c r="O189" s="130"/>
      <c r="P189" s="130"/>
      <c r="Q189" s="130"/>
      <c r="R189" s="130"/>
      <c r="S189" s="130"/>
      <c r="T189" s="131"/>
      <c r="AT189" s="126" t="s">
        <v>134</v>
      </c>
      <c r="AU189" s="126" t="s">
        <v>48</v>
      </c>
      <c r="AV189" s="125" t="s">
        <v>90</v>
      </c>
      <c r="AW189" s="125" t="s">
        <v>27</v>
      </c>
      <c r="AX189" s="125" t="s">
        <v>47</v>
      </c>
      <c r="AY189" s="126" t="s">
        <v>81</v>
      </c>
    </row>
    <row r="190" spans="2:65" s="20" customFormat="1" ht="16.5" customHeight="1" x14ac:dyDescent="0.3">
      <c r="B190" s="17"/>
      <c r="C190" s="98" t="s">
        <v>262</v>
      </c>
      <c r="D190" s="98" t="s">
        <v>84</v>
      </c>
      <c r="E190" s="99" t="s">
        <v>263</v>
      </c>
      <c r="F190" s="100" t="s">
        <v>264</v>
      </c>
      <c r="G190" s="101" t="s">
        <v>189</v>
      </c>
      <c r="H190" s="102">
        <v>67.540000000000006</v>
      </c>
      <c r="I190" s="115"/>
      <c r="J190" s="103">
        <f>ROUND(I190*H190,2)</f>
        <v>0</v>
      </c>
      <c r="K190" s="100" t="s">
        <v>86</v>
      </c>
      <c r="L190" s="17"/>
      <c r="M190" s="104" t="s">
        <v>1</v>
      </c>
      <c r="N190" s="105" t="s">
        <v>34</v>
      </c>
      <c r="O190" s="18"/>
      <c r="P190" s="106">
        <f>O190*H190</f>
        <v>0</v>
      </c>
      <c r="Q190" s="106">
        <v>2.0400000000000001E-2</v>
      </c>
      <c r="R190" s="106">
        <f>Q190*H190</f>
        <v>1.3778160000000002</v>
      </c>
      <c r="S190" s="106">
        <v>0</v>
      </c>
      <c r="T190" s="107">
        <f>S190*H190</f>
        <v>0</v>
      </c>
      <c r="AR190" s="6" t="s">
        <v>90</v>
      </c>
      <c r="AT190" s="6" t="s">
        <v>84</v>
      </c>
      <c r="AU190" s="6" t="s">
        <v>48</v>
      </c>
      <c r="AY190" s="6" t="s">
        <v>81</v>
      </c>
      <c r="BE190" s="108">
        <f>IF(N190="základní",J190,0)</f>
        <v>0</v>
      </c>
      <c r="BF190" s="108">
        <f>IF(N190="snížená",J190,0)</f>
        <v>0</v>
      </c>
      <c r="BG190" s="108">
        <f>IF(N190="zákl. přenesená",J190,0)</f>
        <v>0</v>
      </c>
      <c r="BH190" s="108">
        <f>IF(N190="sníž. přenesená",J190,0)</f>
        <v>0</v>
      </c>
      <c r="BI190" s="108">
        <f>IF(N190="nulová",J190,0)</f>
        <v>0</v>
      </c>
      <c r="BJ190" s="6" t="s">
        <v>47</v>
      </c>
      <c r="BK190" s="108">
        <f>ROUND(I190*H190,2)</f>
        <v>0</v>
      </c>
      <c r="BL190" s="6" t="s">
        <v>90</v>
      </c>
      <c r="BM190" s="6" t="s">
        <v>265</v>
      </c>
    </row>
    <row r="191" spans="2:65" s="133" customFormat="1" x14ac:dyDescent="0.3">
      <c r="B191" s="132"/>
      <c r="D191" s="109" t="s">
        <v>134</v>
      </c>
      <c r="E191" s="134" t="s">
        <v>1</v>
      </c>
      <c r="F191" s="135" t="s">
        <v>182</v>
      </c>
      <c r="H191" s="134" t="s">
        <v>1</v>
      </c>
      <c r="L191" s="132"/>
      <c r="M191" s="136"/>
      <c r="N191" s="137"/>
      <c r="O191" s="137"/>
      <c r="P191" s="137"/>
      <c r="Q191" s="137"/>
      <c r="R191" s="137"/>
      <c r="S191" s="137"/>
      <c r="T191" s="138"/>
      <c r="AT191" s="134" t="s">
        <v>134</v>
      </c>
      <c r="AU191" s="134" t="s">
        <v>48</v>
      </c>
      <c r="AV191" s="133" t="s">
        <v>47</v>
      </c>
      <c r="AW191" s="133" t="s">
        <v>27</v>
      </c>
      <c r="AX191" s="133" t="s">
        <v>45</v>
      </c>
      <c r="AY191" s="134" t="s">
        <v>81</v>
      </c>
    </row>
    <row r="192" spans="2:65" s="117" customFormat="1" x14ac:dyDescent="0.3">
      <c r="B192" s="116"/>
      <c r="D192" s="109" t="s">
        <v>134</v>
      </c>
      <c r="E192" s="123" t="s">
        <v>1</v>
      </c>
      <c r="F192" s="118" t="s">
        <v>266</v>
      </c>
      <c r="H192" s="119">
        <v>10.66</v>
      </c>
      <c r="L192" s="116"/>
      <c r="M192" s="120"/>
      <c r="N192" s="121"/>
      <c r="O192" s="121"/>
      <c r="P192" s="121"/>
      <c r="Q192" s="121"/>
      <c r="R192" s="121"/>
      <c r="S192" s="121"/>
      <c r="T192" s="122"/>
      <c r="AT192" s="123" t="s">
        <v>134</v>
      </c>
      <c r="AU192" s="123" t="s">
        <v>48</v>
      </c>
      <c r="AV192" s="117" t="s">
        <v>48</v>
      </c>
      <c r="AW192" s="117" t="s">
        <v>27</v>
      </c>
      <c r="AX192" s="117" t="s">
        <v>45</v>
      </c>
      <c r="AY192" s="123" t="s">
        <v>81</v>
      </c>
    </row>
    <row r="193" spans="2:65" s="117" customFormat="1" x14ac:dyDescent="0.3">
      <c r="B193" s="116"/>
      <c r="D193" s="109" t="s">
        <v>134</v>
      </c>
      <c r="E193" s="123" t="s">
        <v>1</v>
      </c>
      <c r="F193" s="118" t="s">
        <v>267</v>
      </c>
      <c r="H193" s="119">
        <v>5.03</v>
      </c>
      <c r="L193" s="116"/>
      <c r="M193" s="120"/>
      <c r="N193" s="121"/>
      <c r="O193" s="121"/>
      <c r="P193" s="121"/>
      <c r="Q193" s="121"/>
      <c r="R193" s="121"/>
      <c r="S193" s="121"/>
      <c r="T193" s="122"/>
      <c r="AT193" s="123" t="s">
        <v>134</v>
      </c>
      <c r="AU193" s="123" t="s">
        <v>48</v>
      </c>
      <c r="AV193" s="117" t="s">
        <v>48</v>
      </c>
      <c r="AW193" s="117" t="s">
        <v>27</v>
      </c>
      <c r="AX193" s="117" t="s">
        <v>45</v>
      </c>
      <c r="AY193" s="123" t="s">
        <v>81</v>
      </c>
    </row>
    <row r="194" spans="2:65" s="117" customFormat="1" x14ac:dyDescent="0.3">
      <c r="B194" s="116"/>
      <c r="D194" s="109" t="s">
        <v>134</v>
      </c>
      <c r="E194" s="123" t="s">
        <v>1</v>
      </c>
      <c r="F194" s="118" t="s">
        <v>268</v>
      </c>
      <c r="H194" s="119">
        <v>3.61</v>
      </c>
      <c r="L194" s="116"/>
      <c r="M194" s="120"/>
      <c r="N194" s="121"/>
      <c r="O194" s="121"/>
      <c r="P194" s="121"/>
      <c r="Q194" s="121"/>
      <c r="R194" s="121"/>
      <c r="S194" s="121"/>
      <c r="T194" s="122"/>
      <c r="AT194" s="123" t="s">
        <v>134</v>
      </c>
      <c r="AU194" s="123" t="s">
        <v>48</v>
      </c>
      <c r="AV194" s="117" t="s">
        <v>48</v>
      </c>
      <c r="AW194" s="117" t="s">
        <v>27</v>
      </c>
      <c r="AX194" s="117" t="s">
        <v>45</v>
      </c>
      <c r="AY194" s="123" t="s">
        <v>81</v>
      </c>
    </row>
    <row r="195" spans="2:65" s="117" customFormat="1" x14ac:dyDescent="0.3">
      <c r="B195" s="116"/>
      <c r="D195" s="109" t="s">
        <v>134</v>
      </c>
      <c r="E195" s="123" t="s">
        <v>1</v>
      </c>
      <c r="F195" s="118" t="s">
        <v>269</v>
      </c>
      <c r="H195" s="119">
        <v>12.53</v>
      </c>
      <c r="L195" s="116"/>
      <c r="M195" s="120"/>
      <c r="N195" s="121"/>
      <c r="O195" s="121"/>
      <c r="P195" s="121"/>
      <c r="Q195" s="121"/>
      <c r="R195" s="121"/>
      <c r="S195" s="121"/>
      <c r="T195" s="122"/>
      <c r="AT195" s="123" t="s">
        <v>134</v>
      </c>
      <c r="AU195" s="123" t="s">
        <v>48</v>
      </c>
      <c r="AV195" s="117" t="s">
        <v>48</v>
      </c>
      <c r="AW195" s="117" t="s">
        <v>27</v>
      </c>
      <c r="AX195" s="117" t="s">
        <v>45</v>
      </c>
      <c r="AY195" s="123" t="s">
        <v>81</v>
      </c>
    </row>
    <row r="196" spans="2:65" s="117" customFormat="1" x14ac:dyDescent="0.3">
      <c r="B196" s="116"/>
      <c r="D196" s="109" t="s">
        <v>134</v>
      </c>
      <c r="E196" s="123" t="s">
        <v>1</v>
      </c>
      <c r="F196" s="118" t="s">
        <v>270</v>
      </c>
      <c r="H196" s="119">
        <v>0.23</v>
      </c>
      <c r="L196" s="116"/>
      <c r="M196" s="120"/>
      <c r="N196" s="121"/>
      <c r="O196" s="121"/>
      <c r="P196" s="121"/>
      <c r="Q196" s="121"/>
      <c r="R196" s="121"/>
      <c r="S196" s="121"/>
      <c r="T196" s="122"/>
      <c r="AT196" s="123" t="s">
        <v>134</v>
      </c>
      <c r="AU196" s="123" t="s">
        <v>48</v>
      </c>
      <c r="AV196" s="117" t="s">
        <v>48</v>
      </c>
      <c r="AW196" s="117" t="s">
        <v>27</v>
      </c>
      <c r="AX196" s="117" t="s">
        <v>45</v>
      </c>
      <c r="AY196" s="123" t="s">
        <v>81</v>
      </c>
    </row>
    <row r="197" spans="2:65" s="117" customFormat="1" x14ac:dyDescent="0.3">
      <c r="B197" s="116"/>
      <c r="D197" s="109" t="s">
        <v>134</v>
      </c>
      <c r="E197" s="123" t="s">
        <v>1</v>
      </c>
      <c r="F197" s="118" t="s">
        <v>271</v>
      </c>
      <c r="H197" s="119">
        <v>0.23</v>
      </c>
      <c r="L197" s="116"/>
      <c r="M197" s="120"/>
      <c r="N197" s="121"/>
      <c r="O197" s="121"/>
      <c r="P197" s="121"/>
      <c r="Q197" s="121"/>
      <c r="R197" s="121"/>
      <c r="S197" s="121"/>
      <c r="T197" s="122"/>
      <c r="AT197" s="123" t="s">
        <v>134</v>
      </c>
      <c r="AU197" s="123" t="s">
        <v>48</v>
      </c>
      <c r="AV197" s="117" t="s">
        <v>48</v>
      </c>
      <c r="AW197" s="117" t="s">
        <v>27</v>
      </c>
      <c r="AX197" s="117" t="s">
        <v>45</v>
      </c>
      <c r="AY197" s="123" t="s">
        <v>81</v>
      </c>
    </row>
    <row r="198" spans="2:65" s="117" customFormat="1" x14ac:dyDescent="0.3">
      <c r="B198" s="116"/>
      <c r="D198" s="109" t="s">
        <v>134</v>
      </c>
      <c r="E198" s="123" t="s">
        <v>1</v>
      </c>
      <c r="F198" s="118" t="s">
        <v>272</v>
      </c>
      <c r="H198" s="119">
        <v>0.23</v>
      </c>
      <c r="L198" s="116"/>
      <c r="M198" s="120"/>
      <c r="N198" s="121"/>
      <c r="O198" s="121"/>
      <c r="P198" s="121"/>
      <c r="Q198" s="121"/>
      <c r="R198" s="121"/>
      <c r="S198" s="121"/>
      <c r="T198" s="122"/>
      <c r="AT198" s="123" t="s">
        <v>134</v>
      </c>
      <c r="AU198" s="123" t="s">
        <v>48</v>
      </c>
      <c r="AV198" s="117" t="s">
        <v>48</v>
      </c>
      <c r="AW198" s="117" t="s">
        <v>27</v>
      </c>
      <c r="AX198" s="117" t="s">
        <v>45</v>
      </c>
      <c r="AY198" s="123" t="s">
        <v>81</v>
      </c>
    </row>
    <row r="199" spans="2:65" s="117" customFormat="1" x14ac:dyDescent="0.3">
      <c r="B199" s="116"/>
      <c r="D199" s="109" t="s">
        <v>134</v>
      </c>
      <c r="E199" s="123" t="s">
        <v>1</v>
      </c>
      <c r="F199" s="118" t="s">
        <v>273</v>
      </c>
      <c r="H199" s="119">
        <v>19.77</v>
      </c>
      <c r="L199" s="116"/>
      <c r="M199" s="120"/>
      <c r="N199" s="121"/>
      <c r="O199" s="121"/>
      <c r="P199" s="121"/>
      <c r="Q199" s="121"/>
      <c r="R199" s="121"/>
      <c r="S199" s="121"/>
      <c r="T199" s="122"/>
      <c r="AT199" s="123" t="s">
        <v>134</v>
      </c>
      <c r="AU199" s="123" t="s">
        <v>48</v>
      </c>
      <c r="AV199" s="117" t="s">
        <v>48</v>
      </c>
      <c r="AW199" s="117" t="s">
        <v>27</v>
      </c>
      <c r="AX199" s="117" t="s">
        <v>45</v>
      </c>
      <c r="AY199" s="123" t="s">
        <v>81</v>
      </c>
    </row>
    <row r="200" spans="2:65" s="117" customFormat="1" x14ac:dyDescent="0.3">
      <c r="B200" s="116"/>
      <c r="D200" s="109" t="s">
        <v>134</v>
      </c>
      <c r="E200" s="123" t="s">
        <v>1</v>
      </c>
      <c r="F200" s="118" t="s">
        <v>274</v>
      </c>
      <c r="H200" s="119">
        <v>7.76</v>
      </c>
      <c r="L200" s="116"/>
      <c r="M200" s="120"/>
      <c r="N200" s="121"/>
      <c r="O200" s="121"/>
      <c r="P200" s="121"/>
      <c r="Q200" s="121"/>
      <c r="R200" s="121"/>
      <c r="S200" s="121"/>
      <c r="T200" s="122"/>
      <c r="AT200" s="123" t="s">
        <v>134</v>
      </c>
      <c r="AU200" s="123" t="s">
        <v>48</v>
      </c>
      <c r="AV200" s="117" t="s">
        <v>48</v>
      </c>
      <c r="AW200" s="117" t="s">
        <v>27</v>
      </c>
      <c r="AX200" s="117" t="s">
        <v>45</v>
      </c>
      <c r="AY200" s="123" t="s">
        <v>81</v>
      </c>
    </row>
    <row r="201" spans="2:65" s="117" customFormat="1" x14ac:dyDescent="0.3">
      <c r="B201" s="116"/>
      <c r="D201" s="109" t="s">
        <v>134</v>
      </c>
      <c r="E201" s="123" t="s">
        <v>1</v>
      </c>
      <c r="F201" s="118" t="s">
        <v>275</v>
      </c>
      <c r="H201" s="119">
        <v>3.02</v>
      </c>
      <c r="L201" s="116"/>
      <c r="M201" s="120"/>
      <c r="N201" s="121"/>
      <c r="O201" s="121"/>
      <c r="P201" s="121"/>
      <c r="Q201" s="121"/>
      <c r="R201" s="121"/>
      <c r="S201" s="121"/>
      <c r="T201" s="122"/>
      <c r="AT201" s="123" t="s">
        <v>134</v>
      </c>
      <c r="AU201" s="123" t="s">
        <v>48</v>
      </c>
      <c r="AV201" s="117" t="s">
        <v>48</v>
      </c>
      <c r="AW201" s="117" t="s">
        <v>27</v>
      </c>
      <c r="AX201" s="117" t="s">
        <v>45</v>
      </c>
      <c r="AY201" s="123" t="s">
        <v>81</v>
      </c>
    </row>
    <row r="202" spans="2:65" s="117" customFormat="1" x14ac:dyDescent="0.3">
      <c r="B202" s="116"/>
      <c r="D202" s="109" t="s">
        <v>134</v>
      </c>
      <c r="E202" s="123" t="s">
        <v>1</v>
      </c>
      <c r="F202" s="118" t="s">
        <v>276</v>
      </c>
      <c r="H202" s="119">
        <v>4.47</v>
      </c>
      <c r="L202" s="116"/>
      <c r="M202" s="120"/>
      <c r="N202" s="121"/>
      <c r="O202" s="121"/>
      <c r="P202" s="121"/>
      <c r="Q202" s="121"/>
      <c r="R202" s="121"/>
      <c r="S202" s="121"/>
      <c r="T202" s="122"/>
      <c r="AT202" s="123" t="s">
        <v>134</v>
      </c>
      <c r="AU202" s="123" t="s">
        <v>48</v>
      </c>
      <c r="AV202" s="117" t="s">
        <v>48</v>
      </c>
      <c r="AW202" s="117" t="s">
        <v>27</v>
      </c>
      <c r="AX202" s="117" t="s">
        <v>45</v>
      </c>
      <c r="AY202" s="123" t="s">
        <v>81</v>
      </c>
    </row>
    <row r="203" spans="2:65" s="125" customFormat="1" x14ac:dyDescent="0.3">
      <c r="B203" s="124"/>
      <c r="D203" s="109" t="s">
        <v>134</v>
      </c>
      <c r="E203" s="126" t="s">
        <v>1</v>
      </c>
      <c r="F203" s="127" t="s">
        <v>169</v>
      </c>
      <c r="H203" s="128">
        <v>67.540000000000006</v>
      </c>
      <c r="L203" s="124"/>
      <c r="M203" s="129"/>
      <c r="N203" s="130"/>
      <c r="O203" s="130"/>
      <c r="P203" s="130"/>
      <c r="Q203" s="130"/>
      <c r="R203" s="130"/>
      <c r="S203" s="130"/>
      <c r="T203" s="131"/>
      <c r="AT203" s="126" t="s">
        <v>134</v>
      </c>
      <c r="AU203" s="126" t="s">
        <v>48</v>
      </c>
      <c r="AV203" s="125" t="s">
        <v>90</v>
      </c>
      <c r="AW203" s="125" t="s">
        <v>27</v>
      </c>
      <c r="AX203" s="125" t="s">
        <v>47</v>
      </c>
      <c r="AY203" s="126" t="s">
        <v>81</v>
      </c>
    </row>
    <row r="204" spans="2:65" s="20" customFormat="1" ht="25.5" customHeight="1" x14ac:dyDescent="0.3">
      <c r="B204" s="17"/>
      <c r="C204" s="98" t="s">
        <v>277</v>
      </c>
      <c r="D204" s="98" t="s">
        <v>84</v>
      </c>
      <c r="E204" s="99" t="s">
        <v>278</v>
      </c>
      <c r="F204" s="100" t="s">
        <v>279</v>
      </c>
      <c r="G204" s="101" t="s">
        <v>280</v>
      </c>
      <c r="H204" s="102">
        <v>25.395</v>
      </c>
      <c r="I204" s="115"/>
      <c r="J204" s="103">
        <f>ROUND(I204*H204,2)</f>
        <v>0</v>
      </c>
      <c r="K204" s="100" t="s">
        <v>86</v>
      </c>
      <c r="L204" s="17"/>
      <c r="M204" s="104" t="s">
        <v>1</v>
      </c>
      <c r="N204" s="105" t="s">
        <v>34</v>
      </c>
      <c r="O204" s="18"/>
      <c r="P204" s="106">
        <f>O204*H204</f>
        <v>0</v>
      </c>
      <c r="Q204" s="106">
        <v>1.1999999999999999E-3</v>
      </c>
      <c r="R204" s="106">
        <f>Q204*H204</f>
        <v>3.0473999999999998E-2</v>
      </c>
      <c r="S204" s="106">
        <v>0</v>
      </c>
      <c r="T204" s="107">
        <f>S204*H204</f>
        <v>0</v>
      </c>
      <c r="AR204" s="6" t="s">
        <v>90</v>
      </c>
      <c r="AT204" s="6" t="s">
        <v>84</v>
      </c>
      <c r="AU204" s="6" t="s">
        <v>48</v>
      </c>
      <c r="AY204" s="6" t="s">
        <v>81</v>
      </c>
      <c r="BE204" s="108">
        <f>IF(N204="základní",J204,0)</f>
        <v>0</v>
      </c>
      <c r="BF204" s="108">
        <f>IF(N204="snížená",J204,0)</f>
        <v>0</v>
      </c>
      <c r="BG204" s="108">
        <f>IF(N204="zákl. přenesená",J204,0)</f>
        <v>0</v>
      </c>
      <c r="BH204" s="108">
        <f>IF(N204="sníž. přenesená",J204,0)</f>
        <v>0</v>
      </c>
      <c r="BI204" s="108">
        <f>IF(N204="nulová",J204,0)</f>
        <v>0</v>
      </c>
      <c r="BJ204" s="6" t="s">
        <v>47</v>
      </c>
      <c r="BK204" s="108">
        <f>ROUND(I204*H204,2)</f>
        <v>0</v>
      </c>
      <c r="BL204" s="6" t="s">
        <v>90</v>
      </c>
      <c r="BM204" s="6" t="s">
        <v>281</v>
      </c>
    </row>
    <row r="205" spans="2:65" s="133" customFormat="1" x14ac:dyDescent="0.3">
      <c r="B205" s="132"/>
      <c r="D205" s="109" t="s">
        <v>134</v>
      </c>
      <c r="E205" s="134" t="s">
        <v>1</v>
      </c>
      <c r="F205" s="135" t="s">
        <v>182</v>
      </c>
      <c r="H205" s="134" t="s">
        <v>1</v>
      </c>
      <c r="L205" s="132"/>
      <c r="M205" s="136"/>
      <c r="N205" s="137"/>
      <c r="O205" s="137"/>
      <c r="P205" s="137"/>
      <c r="Q205" s="137"/>
      <c r="R205" s="137"/>
      <c r="S205" s="137"/>
      <c r="T205" s="138"/>
      <c r="AT205" s="134" t="s">
        <v>134</v>
      </c>
      <c r="AU205" s="134" t="s">
        <v>48</v>
      </c>
      <c r="AV205" s="133" t="s">
        <v>47</v>
      </c>
      <c r="AW205" s="133" t="s">
        <v>27</v>
      </c>
      <c r="AX205" s="133" t="s">
        <v>45</v>
      </c>
      <c r="AY205" s="134" t="s">
        <v>81</v>
      </c>
    </row>
    <row r="206" spans="2:65" s="133" customFormat="1" x14ac:dyDescent="0.3">
      <c r="B206" s="132"/>
      <c r="D206" s="109" t="s">
        <v>134</v>
      </c>
      <c r="E206" s="134" t="s">
        <v>1</v>
      </c>
      <c r="F206" s="135" t="s">
        <v>282</v>
      </c>
      <c r="H206" s="134" t="s">
        <v>1</v>
      </c>
      <c r="L206" s="132"/>
      <c r="M206" s="136"/>
      <c r="N206" s="137"/>
      <c r="O206" s="137"/>
      <c r="P206" s="137"/>
      <c r="Q206" s="137"/>
      <c r="R206" s="137"/>
      <c r="S206" s="137"/>
      <c r="T206" s="138"/>
      <c r="AT206" s="134" t="s">
        <v>134</v>
      </c>
      <c r="AU206" s="134" t="s">
        <v>48</v>
      </c>
      <c r="AV206" s="133" t="s">
        <v>47</v>
      </c>
      <c r="AW206" s="133" t="s">
        <v>27</v>
      </c>
      <c r="AX206" s="133" t="s">
        <v>45</v>
      </c>
      <c r="AY206" s="134" t="s">
        <v>81</v>
      </c>
    </row>
    <row r="207" spans="2:65" s="117" customFormat="1" x14ac:dyDescent="0.3">
      <c r="B207" s="116"/>
      <c r="D207" s="109" t="s">
        <v>134</v>
      </c>
      <c r="E207" s="123" t="s">
        <v>1</v>
      </c>
      <c r="F207" s="118" t="s">
        <v>283</v>
      </c>
      <c r="H207" s="119">
        <v>1</v>
      </c>
      <c r="L207" s="116"/>
      <c r="M207" s="120"/>
      <c r="N207" s="121"/>
      <c r="O207" s="121"/>
      <c r="P207" s="121"/>
      <c r="Q207" s="121"/>
      <c r="R207" s="121"/>
      <c r="S207" s="121"/>
      <c r="T207" s="122"/>
      <c r="AT207" s="123" t="s">
        <v>134</v>
      </c>
      <c r="AU207" s="123" t="s">
        <v>48</v>
      </c>
      <c r="AV207" s="117" t="s">
        <v>48</v>
      </c>
      <c r="AW207" s="117" t="s">
        <v>27</v>
      </c>
      <c r="AX207" s="117" t="s">
        <v>45</v>
      </c>
      <c r="AY207" s="123" t="s">
        <v>81</v>
      </c>
    </row>
    <row r="208" spans="2:65" s="117" customFormat="1" x14ac:dyDescent="0.3">
      <c r="B208" s="116"/>
      <c r="D208" s="109" t="s">
        <v>134</v>
      </c>
      <c r="E208" s="123" t="s">
        <v>1</v>
      </c>
      <c r="F208" s="118" t="s">
        <v>284</v>
      </c>
      <c r="H208" s="119">
        <v>1.69</v>
      </c>
      <c r="L208" s="116"/>
      <c r="M208" s="120"/>
      <c r="N208" s="121"/>
      <c r="O208" s="121"/>
      <c r="P208" s="121"/>
      <c r="Q208" s="121"/>
      <c r="R208" s="121"/>
      <c r="S208" s="121"/>
      <c r="T208" s="122"/>
      <c r="AT208" s="123" t="s">
        <v>134</v>
      </c>
      <c r="AU208" s="123" t="s">
        <v>48</v>
      </c>
      <c r="AV208" s="117" t="s">
        <v>48</v>
      </c>
      <c r="AW208" s="117" t="s">
        <v>27</v>
      </c>
      <c r="AX208" s="117" t="s">
        <v>45</v>
      </c>
      <c r="AY208" s="123" t="s">
        <v>81</v>
      </c>
    </row>
    <row r="209" spans="2:65" s="117" customFormat="1" x14ac:dyDescent="0.3">
      <c r="B209" s="116"/>
      <c r="D209" s="109" t="s">
        <v>134</v>
      </c>
      <c r="E209" s="123" t="s">
        <v>1</v>
      </c>
      <c r="F209" s="118" t="s">
        <v>285</v>
      </c>
      <c r="H209" s="119">
        <v>1.0249999999999999</v>
      </c>
      <c r="L209" s="116"/>
      <c r="M209" s="120"/>
      <c r="N209" s="121"/>
      <c r="O209" s="121"/>
      <c r="P209" s="121"/>
      <c r="Q209" s="121"/>
      <c r="R209" s="121"/>
      <c r="S209" s="121"/>
      <c r="T209" s="122"/>
      <c r="AT209" s="123" t="s">
        <v>134</v>
      </c>
      <c r="AU209" s="123" t="s">
        <v>48</v>
      </c>
      <c r="AV209" s="117" t="s">
        <v>48</v>
      </c>
      <c r="AW209" s="117" t="s">
        <v>27</v>
      </c>
      <c r="AX209" s="117" t="s">
        <v>45</v>
      </c>
      <c r="AY209" s="123" t="s">
        <v>81</v>
      </c>
    </row>
    <row r="210" spans="2:65" s="117" customFormat="1" x14ac:dyDescent="0.3">
      <c r="B210" s="116"/>
      <c r="D210" s="109" t="s">
        <v>134</v>
      </c>
      <c r="E210" s="123" t="s">
        <v>1</v>
      </c>
      <c r="F210" s="118" t="s">
        <v>286</v>
      </c>
      <c r="H210" s="119">
        <v>2.4649999999999999</v>
      </c>
      <c r="L210" s="116"/>
      <c r="M210" s="120"/>
      <c r="N210" s="121"/>
      <c r="O210" s="121"/>
      <c r="P210" s="121"/>
      <c r="Q210" s="121"/>
      <c r="R210" s="121"/>
      <c r="S210" s="121"/>
      <c r="T210" s="122"/>
      <c r="AT210" s="123" t="s">
        <v>134</v>
      </c>
      <c r="AU210" s="123" t="s">
        <v>48</v>
      </c>
      <c r="AV210" s="117" t="s">
        <v>48</v>
      </c>
      <c r="AW210" s="117" t="s">
        <v>27</v>
      </c>
      <c r="AX210" s="117" t="s">
        <v>45</v>
      </c>
      <c r="AY210" s="123" t="s">
        <v>81</v>
      </c>
    </row>
    <row r="211" spans="2:65" s="117" customFormat="1" x14ac:dyDescent="0.3">
      <c r="B211" s="116"/>
      <c r="D211" s="109" t="s">
        <v>134</v>
      </c>
      <c r="E211" s="123" t="s">
        <v>1</v>
      </c>
      <c r="F211" s="118" t="s">
        <v>287</v>
      </c>
      <c r="H211" s="119">
        <v>3.75</v>
      </c>
      <c r="L211" s="116"/>
      <c r="M211" s="120"/>
      <c r="N211" s="121"/>
      <c r="O211" s="121"/>
      <c r="P211" s="121"/>
      <c r="Q211" s="121"/>
      <c r="R211" s="121"/>
      <c r="S211" s="121"/>
      <c r="T211" s="122"/>
      <c r="AT211" s="123" t="s">
        <v>134</v>
      </c>
      <c r="AU211" s="123" t="s">
        <v>48</v>
      </c>
      <c r="AV211" s="117" t="s">
        <v>48</v>
      </c>
      <c r="AW211" s="117" t="s">
        <v>27</v>
      </c>
      <c r="AX211" s="117" t="s">
        <v>45</v>
      </c>
      <c r="AY211" s="123" t="s">
        <v>81</v>
      </c>
    </row>
    <row r="212" spans="2:65" s="117" customFormat="1" x14ac:dyDescent="0.3">
      <c r="B212" s="116"/>
      <c r="D212" s="109" t="s">
        <v>134</v>
      </c>
      <c r="E212" s="123" t="s">
        <v>1</v>
      </c>
      <c r="F212" s="118" t="s">
        <v>288</v>
      </c>
      <c r="H212" s="119">
        <v>2</v>
      </c>
      <c r="L212" s="116"/>
      <c r="M212" s="120"/>
      <c r="N212" s="121"/>
      <c r="O212" s="121"/>
      <c r="P212" s="121"/>
      <c r="Q212" s="121"/>
      <c r="R212" s="121"/>
      <c r="S212" s="121"/>
      <c r="T212" s="122"/>
      <c r="AT212" s="123" t="s">
        <v>134</v>
      </c>
      <c r="AU212" s="123" t="s">
        <v>48</v>
      </c>
      <c r="AV212" s="117" t="s">
        <v>48</v>
      </c>
      <c r="AW212" s="117" t="s">
        <v>27</v>
      </c>
      <c r="AX212" s="117" t="s">
        <v>45</v>
      </c>
      <c r="AY212" s="123" t="s">
        <v>81</v>
      </c>
    </row>
    <row r="213" spans="2:65" s="117" customFormat="1" x14ac:dyDescent="0.3">
      <c r="B213" s="116"/>
      <c r="D213" s="109" t="s">
        <v>134</v>
      </c>
      <c r="E213" s="123" t="s">
        <v>1</v>
      </c>
      <c r="F213" s="118" t="s">
        <v>289</v>
      </c>
      <c r="H213" s="119">
        <v>2</v>
      </c>
      <c r="L213" s="116"/>
      <c r="M213" s="120"/>
      <c r="N213" s="121"/>
      <c r="O213" s="121"/>
      <c r="P213" s="121"/>
      <c r="Q213" s="121"/>
      <c r="R213" s="121"/>
      <c r="S213" s="121"/>
      <c r="T213" s="122"/>
      <c r="AT213" s="123" t="s">
        <v>134</v>
      </c>
      <c r="AU213" s="123" t="s">
        <v>48</v>
      </c>
      <c r="AV213" s="117" t="s">
        <v>48</v>
      </c>
      <c r="AW213" s="117" t="s">
        <v>27</v>
      </c>
      <c r="AX213" s="117" t="s">
        <v>45</v>
      </c>
      <c r="AY213" s="123" t="s">
        <v>81</v>
      </c>
    </row>
    <row r="214" spans="2:65" s="117" customFormat="1" x14ac:dyDescent="0.3">
      <c r="B214" s="116"/>
      <c r="D214" s="109" t="s">
        <v>134</v>
      </c>
      <c r="E214" s="123" t="s">
        <v>1</v>
      </c>
      <c r="F214" s="118" t="s">
        <v>290</v>
      </c>
      <c r="H214" s="119">
        <v>1</v>
      </c>
      <c r="L214" s="116"/>
      <c r="M214" s="120"/>
      <c r="N214" s="121"/>
      <c r="O214" s="121"/>
      <c r="P214" s="121"/>
      <c r="Q214" s="121"/>
      <c r="R214" s="121"/>
      <c r="S214" s="121"/>
      <c r="T214" s="122"/>
      <c r="AT214" s="123" t="s">
        <v>134</v>
      </c>
      <c r="AU214" s="123" t="s">
        <v>48</v>
      </c>
      <c r="AV214" s="117" t="s">
        <v>48</v>
      </c>
      <c r="AW214" s="117" t="s">
        <v>27</v>
      </c>
      <c r="AX214" s="117" t="s">
        <v>45</v>
      </c>
      <c r="AY214" s="123" t="s">
        <v>81</v>
      </c>
    </row>
    <row r="215" spans="2:65" s="117" customFormat="1" x14ac:dyDescent="0.3">
      <c r="B215" s="116"/>
      <c r="D215" s="109" t="s">
        <v>134</v>
      </c>
      <c r="E215" s="123" t="s">
        <v>1</v>
      </c>
      <c r="F215" s="118" t="s">
        <v>291</v>
      </c>
      <c r="H215" s="119">
        <v>1.5649999999999999</v>
      </c>
      <c r="L215" s="116"/>
      <c r="M215" s="120"/>
      <c r="N215" s="121"/>
      <c r="O215" s="121"/>
      <c r="P215" s="121"/>
      <c r="Q215" s="121"/>
      <c r="R215" s="121"/>
      <c r="S215" s="121"/>
      <c r="T215" s="122"/>
      <c r="AT215" s="123" t="s">
        <v>134</v>
      </c>
      <c r="AU215" s="123" t="s">
        <v>48</v>
      </c>
      <c r="AV215" s="117" t="s">
        <v>48</v>
      </c>
      <c r="AW215" s="117" t="s">
        <v>27</v>
      </c>
      <c r="AX215" s="117" t="s">
        <v>45</v>
      </c>
      <c r="AY215" s="123" t="s">
        <v>81</v>
      </c>
    </row>
    <row r="216" spans="2:65" s="117" customFormat="1" x14ac:dyDescent="0.3">
      <c r="B216" s="116"/>
      <c r="D216" s="109" t="s">
        <v>134</v>
      </c>
      <c r="E216" s="123" t="s">
        <v>1</v>
      </c>
      <c r="F216" s="118" t="s">
        <v>292</v>
      </c>
      <c r="H216" s="119">
        <v>2</v>
      </c>
      <c r="L216" s="116"/>
      <c r="M216" s="120"/>
      <c r="N216" s="121"/>
      <c r="O216" s="121"/>
      <c r="P216" s="121"/>
      <c r="Q216" s="121"/>
      <c r="R216" s="121"/>
      <c r="S216" s="121"/>
      <c r="T216" s="122"/>
      <c r="AT216" s="123" t="s">
        <v>134</v>
      </c>
      <c r="AU216" s="123" t="s">
        <v>48</v>
      </c>
      <c r="AV216" s="117" t="s">
        <v>48</v>
      </c>
      <c r="AW216" s="117" t="s">
        <v>27</v>
      </c>
      <c r="AX216" s="117" t="s">
        <v>45</v>
      </c>
      <c r="AY216" s="123" t="s">
        <v>81</v>
      </c>
    </row>
    <row r="217" spans="2:65" s="117" customFormat="1" x14ac:dyDescent="0.3">
      <c r="B217" s="116"/>
      <c r="D217" s="109" t="s">
        <v>134</v>
      </c>
      <c r="E217" s="123" t="s">
        <v>1</v>
      </c>
      <c r="F217" s="118" t="s">
        <v>293</v>
      </c>
      <c r="H217" s="119">
        <v>1.0249999999999999</v>
      </c>
      <c r="L217" s="116"/>
      <c r="M217" s="120"/>
      <c r="N217" s="121"/>
      <c r="O217" s="121"/>
      <c r="P217" s="121"/>
      <c r="Q217" s="121"/>
      <c r="R217" s="121"/>
      <c r="S217" s="121"/>
      <c r="T217" s="122"/>
      <c r="AT217" s="123" t="s">
        <v>134</v>
      </c>
      <c r="AU217" s="123" t="s">
        <v>48</v>
      </c>
      <c r="AV217" s="117" t="s">
        <v>48</v>
      </c>
      <c r="AW217" s="117" t="s">
        <v>27</v>
      </c>
      <c r="AX217" s="117" t="s">
        <v>45</v>
      </c>
      <c r="AY217" s="123" t="s">
        <v>81</v>
      </c>
    </row>
    <row r="218" spans="2:65" s="117" customFormat="1" x14ac:dyDescent="0.3">
      <c r="B218" s="116"/>
      <c r="D218" s="109" t="s">
        <v>134</v>
      </c>
      <c r="E218" s="123" t="s">
        <v>1</v>
      </c>
      <c r="F218" s="118" t="s">
        <v>294</v>
      </c>
      <c r="H218" s="119">
        <v>3.75</v>
      </c>
      <c r="L218" s="116"/>
      <c r="M218" s="120"/>
      <c r="N218" s="121"/>
      <c r="O218" s="121"/>
      <c r="P218" s="121"/>
      <c r="Q218" s="121"/>
      <c r="R218" s="121"/>
      <c r="S218" s="121"/>
      <c r="T218" s="122"/>
      <c r="AT218" s="123" t="s">
        <v>134</v>
      </c>
      <c r="AU218" s="123" t="s">
        <v>48</v>
      </c>
      <c r="AV218" s="117" t="s">
        <v>48</v>
      </c>
      <c r="AW218" s="117" t="s">
        <v>27</v>
      </c>
      <c r="AX218" s="117" t="s">
        <v>45</v>
      </c>
      <c r="AY218" s="123" t="s">
        <v>81</v>
      </c>
    </row>
    <row r="219" spans="2:65" s="117" customFormat="1" x14ac:dyDescent="0.3">
      <c r="B219" s="116"/>
      <c r="D219" s="109" t="s">
        <v>134</v>
      </c>
      <c r="E219" s="123" t="s">
        <v>1</v>
      </c>
      <c r="F219" s="118" t="s">
        <v>295</v>
      </c>
      <c r="H219" s="119">
        <v>2.125</v>
      </c>
      <c r="L219" s="116"/>
      <c r="M219" s="120"/>
      <c r="N219" s="121"/>
      <c r="O219" s="121"/>
      <c r="P219" s="121"/>
      <c r="Q219" s="121"/>
      <c r="R219" s="121"/>
      <c r="S219" s="121"/>
      <c r="T219" s="122"/>
      <c r="AT219" s="123" t="s">
        <v>134</v>
      </c>
      <c r="AU219" s="123" t="s">
        <v>48</v>
      </c>
      <c r="AV219" s="117" t="s">
        <v>48</v>
      </c>
      <c r="AW219" s="117" t="s">
        <v>27</v>
      </c>
      <c r="AX219" s="117" t="s">
        <v>45</v>
      </c>
      <c r="AY219" s="123" t="s">
        <v>81</v>
      </c>
    </row>
    <row r="220" spans="2:65" s="125" customFormat="1" x14ac:dyDescent="0.3">
      <c r="B220" s="124"/>
      <c r="D220" s="109" t="s">
        <v>134</v>
      </c>
      <c r="E220" s="126" t="s">
        <v>1</v>
      </c>
      <c r="F220" s="127" t="s">
        <v>169</v>
      </c>
      <c r="H220" s="128">
        <v>25.395</v>
      </c>
      <c r="L220" s="124"/>
      <c r="M220" s="129"/>
      <c r="N220" s="130"/>
      <c r="O220" s="130"/>
      <c r="P220" s="130"/>
      <c r="Q220" s="130"/>
      <c r="R220" s="130"/>
      <c r="S220" s="130"/>
      <c r="T220" s="131"/>
      <c r="AT220" s="126" t="s">
        <v>134</v>
      </c>
      <c r="AU220" s="126" t="s">
        <v>48</v>
      </c>
      <c r="AV220" s="125" t="s">
        <v>90</v>
      </c>
      <c r="AW220" s="125" t="s">
        <v>27</v>
      </c>
      <c r="AX220" s="125" t="s">
        <v>47</v>
      </c>
      <c r="AY220" s="126" t="s">
        <v>81</v>
      </c>
    </row>
    <row r="221" spans="2:65" s="20" customFormat="1" ht="25.5" customHeight="1" x14ac:dyDescent="0.3">
      <c r="B221" s="17"/>
      <c r="C221" s="98" t="s">
        <v>296</v>
      </c>
      <c r="D221" s="98" t="s">
        <v>84</v>
      </c>
      <c r="E221" s="99" t="s">
        <v>297</v>
      </c>
      <c r="F221" s="100" t="s">
        <v>298</v>
      </c>
      <c r="G221" s="101" t="s">
        <v>204</v>
      </c>
      <c r="H221" s="102">
        <v>3</v>
      </c>
      <c r="I221" s="115"/>
      <c r="J221" s="103">
        <f>ROUND(I221*H221,2)</f>
        <v>0</v>
      </c>
      <c r="K221" s="100" t="s">
        <v>86</v>
      </c>
      <c r="L221" s="17"/>
      <c r="M221" s="104" t="s">
        <v>1</v>
      </c>
      <c r="N221" s="105" t="s">
        <v>34</v>
      </c>
      <c r="O221" s="18"/>
      <c r="P221" s="106">
        <f>O221*H221</f>
        <v>0</v>
      </c>
      <c r="Q221" s="106">
        <v>4.684E-2</v>
      </c>
      <c r="R221" s="106">
        <f>Q221*H221</f>
        <v>0.14052000000000001</v>
      </c>
      <c r="S221" s="106">
        <v>0</v>
      </c>
      <c r="T221" s="107">
        <f>S221*H221</f>
        <v>0</v>
      </c>
      <c r="AR221" s="6" t="s">
        <v>90</v>
      </c>
      <c r="AT221" s="6" t="s">
        <v>84</v>
      </c>
      <c r="AU221" s="6" t="s">
        <v>48</v>
      </c>
      <c r="AY221" s="6" t="s">
        <v>81</v>
      </c>
      <c r="BE221" s="108">
        <f>IF(N221="základní",J221,0)</f>
        <v>0</v>
      </c>
      <c r="BF221" s="108">
        <f>IF(N221="snížená",J221,0)</f>
        <v>0</v>
      </c>
      <c r="BG221" s="108">
        <f>IF(N221="zákl. přenesená",J221,0)</f>
        <v>0</v>
      </c>
      <c r="BH221" s="108">
        <f>IF(N221="sníž. přenesená",J221,0)</f>
        <v>0</v>
      </c>
      <c r="BI221" s="108">
        <f>IF(N221="nulová",J221,0)</f>
        <v>0</v>
      </c>
      <c r="BJ221" s="6" t="s">
        <v>47</v>
      </c>
      <c r="BK221" s="108">
        <f>ROUND(I221*H221,2)</f>
        <v>0</v>
      </c>
      <c r="BL221" s="6" t="s">
        <v>90</v>
      </c>
      <c r="BM221" s="6" t="s">
        <v>299</v>
      </c>
    </row>
    <row r="222" spans="2:65" s="133" customFormat="1" x14ac:dyDescent="0.3">
      <c r="B222" s="132"/>
      <c r="D222" s="109" t="s">
        <v>134</v>
      </c>
      <c r="E222" s="134" t="s">
        <v>1</v>
      </c>
      <c r="F222" s="135" t="s">
        <v>191</v>
      </c>
      <c r="H222" s="134" t="s">
        <v>1</v>
      </c>
      <c r="L222" s="132"/>
      <c r="M222" s="136"/>
      <c r="N222" s="137"/>
      <c r="O222" s="137"/>
      <c r="P222" s="137"/>
      <c r="Q222" s="137"/>
      <c r="R222" s="137"/>
      <c r="S222" s="137"/>
      <c r="T222" s="138"/>
      <c r="AT222" s="134" t="s">
        <v>134</v>
      </c>
      <c r="AU222" s="134" t="s">
        <v>48</v>
      </c>
      <c r="AV222" s="133" t="s">
        <v>47</v>
      </c>
      <c r="AW222" s="133" t="s">
        <v>27</v>
      </c>
      <c r="AX222" s="133" t="s">
        <v>45</v>
      </c>
      <c r="AY222" s="134" t="s">
        <v>81</v>
      </c>
    </row>
    <row r="223" spans="2:65" s="117" customFormat="1" x14ac:dyDescent="0.3">
      <c r="B223" s="116"/>
      <c r="D223" s="109" t="s">
        <v>134</v>
      </c>
      <c r="E223" s="123" t="s">
        <v>1</v>
      </c>
      <c r="F223" s="118" t="s">
        <v>300</v>
      </c>
      <c r="H223" s="119">
        <v>1</v>
      </c>
      <c r="L223" s="116"/>
      <c r="M223" s="120"/>
      <c r="N223" s="121"/>
      <c r="O223" s="121"/>
      <c r="P223" s="121"/>
      <c r="Q223" s="121"/>
      <c r="R223" s="121"/>
      <c r="S223" s="121"/>
      <c r="T223" s="122"/>
      <c r="AT223" s="123" t="s">
        <v>134</v>
      </c>
      <c r="AU223" s="123" t="s">
        <v>48</v>
      </c>
      <c r="AV223" s="117" t="s">
        <v>48</v>
      </c>
      <c r="AW223" s="117" t="s">
        <v>27</v>
      </c>
      <c r="AX223" s="117" t="s">
        <v>45</v>
      </c>
      <c r="AY223" s="123" t="s">
        <v>81</v>
      </c>
    </row>
    <row r="224" spans="2:65" s="117" customFormat="1" x14ac:dyDescent="0.3">
      <c r="B224" s="116"/>
      <c r="D224" s="109" t="s">
        <v>134</v>
      </c>
      <c r="E224" s="123" t="s">
        <v>1</v>
      </c>
      <c r="F224" s="118" t="s">
        <v>301</v>
      </c>
      <c r="H224" s="119">
        <v>2</v>
      </c>
      <c r="L224" s="116"/>
      <c r="M224" s="120"/>
      <c r="N224" s="121"/>
      <c r="O224" s="121"/>
      <c r="P224" s="121"/>
      <c r="Q224" s="121"/>
      <c r="R224" s="121"/>
      <c r="S224" s="121"/>
      <c r="T224" s="122"/>
      <c r="AT224" s="123" t="s">
        <v>134</v>
      </c>
      <c r="AU224" s="123" t="s">
        <v>48</v>
      </c>
      <c r="AV224" s="117" t="s">
        <v>48</v>
      </c>
      <c r="AW224" s="117" t="s">
        <v>27</v>
      </c>
      <c r="AX224" s="117" t="s">
        <v>45</v>
      </c>
      <c r="AY224" s="123" t="s">
        <v>81</v>
      </c>
    </row>
    <row r="225" spans="2:65" s="125" customFormat="1" x14ac:dyDescent="0.3">
      <c r="B225" s="124"/>
      <c r="D225" s="109" t="s">
        <v>134</v>
      </c>
      <c r="E225" s="126" t="s">
        <v>1</v>
      </c>
      <c r="F225" s="127" t="s">
        <v>169</v>
      </c>
      <c r="H225" s="128">
        <v>3</v>
      </c>
      <c r="L225" s="124"/>
      <c r="M225" s="129"/>
      <c r="N225" s="130"/>
      <c r="O225" s="130"/>
      <c r="P225" s="130"/>
      <c r="Q225" s="130"/>
      <c r="R225" s="130"/>
      <c r="S225" s="130"/>
      <c r="T225" s="131"/>
      <c r="AT225" s="126" t="s">
        <v>134</v>
      </c>
      <c r="AU225" s="126" t="s">
        <v>48</v>
      </c>
      <c r="AV225" s="125" t="s">
        <v>90</v>
      </c>
      <c r="AW225" s="125" t="s">
        <v>27</v>
      </c>
      <c r="AX225" s="125" t="s">
        <v>47</v>
      </c>
      <c r="AY225" s="126" t="s">
        <v>81</v>
      </c>
    </row>
    <row r="226" spans="2:65" s="20" customFormat="1" ht="16.5" customHeight="1" x14ac:dyDescent="0.3">
      <c r="B226" s="17"/>
      <c r="C226" s="142" t="s">
        <v>302</v>
      </c>
      <c r="D226" s="142" t="s">
        <v>303</v>
      </c>
      <c r="E226" s="143" t="s">
        <v>304</v>
      </c>
      <c r="F226" s="144" t="s">
        <v>305</v>
      </c>
      <c r="G226" s="145" t="s">
        <v>204</v>
      </c>
      <c r="H226" s="146">
        <v>1</v>
      </c>
      <c r="I226" s="139"/>
      <c r="J226" s="147">
        <f>ROUND(I226*H226,2)</f>
        <v>0</v>
      </c>
      <c r="K226" s="144" t="s">
        <v>86</v>
      </c>
      <c r="L226" s="140"/>
      <c r="M226" s="148" t="s">
        <v>1</v>
      </c>
      <c r="N226" s="141" t="s">
        <v>34</v>
      </c>
      <c r="O226" s="18"/>
      <c r="P226" s="106">
        <f>O226*H226</f>
        <v>0</v>
      </c>
      <c r="Q226" s="106">
        <v>1.3599999999999999E-2</v>
      </c>
      <c r="R226" s="106">
        <f>Q226*H226</f>
        <v>1.3599999999999999E-2</v>
      </c>
      <c r="S226" s="106">
        <v>0</v>
      </c>
      <c r="T226" s="107">
        <f>S226*H226</f>
        <v>0</v>
      </c>
      <c r="AR226" s="6" t="s">
        <v>145</v>
      </c>
      <c r="AT226" s="6" t="s">
        <v>303</v>
      </c>
      <c r="AU226" s="6" t="s">
        <v>48</v>
      </c>
      <c r="AY226" s="6" t="s">
        <v>81</v>
      </c>
      <c r="BE226" s="108">
        <f>IF(N226="základní",J226,0)</f>
        <v>0</v>
      </c>
      <c r="BF226" s="108">
        <f>IF(N226="snížená",J226,0)</f>
        <v>0</v>
      </c>
      <c r="BG226" s="108">
        <f>IF(N226="zákl. přenesená",J226,0)</f>
        <v>0</v>
      </c>
      <c r="BH226" s="108">
        <f>IF(N226="sníž. přenesená",J226,0)</f>
        <v>0</v>
      </c>
      <c r="BI226" s="108">
        <f>IF(N226="nulová",J226,0)</f>
        <v>0</v>
      </c>
      <c r="BJ226" s="6" t="s">
        <v>47</v>
      </c>
      <c r="BK226" s="108">
        <f>ROUND(I226*H226,2)</f>
        <v>0</v>
      </c>
      <c r="BL226" s="6" t="s">
        <v>90</v>
      </c>
      <c r="BM226" s="6" t="s">
        <v>306</v>
      </c>
    </row>
    <row r="227" spans="2:65" s="20" customFormat="1" ht="16.5" customHeight="1" x14ac:dyDescent="0.3">
      <c r="B227" s="17"/>
      <c r="C227" s="142" t="s">
        <v>307</v>
      </c>
      <c r="D227" s="142" t="s">
        <v>303</v>
      </c>
      <c r="E227" s="143" t="s">
        <v>308</v>
      </c>
      <c r="F227" s="144" t="s">
        <v>309</v>
      </c>
      <c r="G227" s="145" t="s">
        <v>204</v>
      </c>
      <c r="H227" s="146">
        <v>2</v>
      </c>
      <c r="I227" s="139"/>
      <c r="J227" s="147">
        <f>ROUND(I227*H227,2)</f>
        <v>0</v>
      </c>
      <c r="K227" s="144" t="s">
        <v>86</v>
      </c>
      <c r="L227" s="140"/>
      <c r="M227" s="148" t="s">
        <v>1</v>
      </c>
      <c r="N227" s="141" t="s">
        <v>34</v>
      </c>
      <c r="O227" s="18"/>
      <c r="P227" s="106">
        <f>O227*H227</f>
        <v>0</v>
      </c>
      <c r="Q227" s="106">
        <v>1.389E-2</v>
      </c>
      <c r="R227" s="106">
        <f>Q227*H227</f>
        <v>2.7779999999999999E-2</v>
      </c>
      <c r="S227" s="106">
        <v>0</v>
      </c>
      <c r="T227" s="107">
        <f>S227*H227</f>
        <v>0</v>
      </c>
      <c r="AR227" s="6" t="s">
        <v>145</v>
      </c>
      <c r="AT227" s="6" t="s">
        <v>303</v>
      </c>
      <c r="AU227" s="6" t="s">
        <v>48</v>
      </c>
      <c r="AY227" s="6" t="s">
        <v>81</v>
      </c>
      <c r="BE227" s="108">
        <f>IF(N227="základní",J227,0)</f>
        <v>0</v>
      </c>
      <c r="BF227" s="108">
        <f>IF(N227="snížená",J227,0)</f>
        <v>0</v>
      </c>
      <c r="BG227" s="108">
        <f>IF(N227="zákl. přenesená",J227,0)</f>
        <v>0</v>
      </c>
      <c r="BH227" s="108">
        <f>IF(N227="sníž. přenesená",J227,0)</f>
        <v>0</v>
      </c>
      <c r="BI227" s="108">
        <f>IF(N227="nulová",J227,0)</f>
        <v>0</v>
      </c>
      <c r="BJ227" s="6" t="s">
        <v>47</v>
      </c>
      <c r="BK227" s="108">
        <f>ROUND(I227*H227,2)</f>
        <v>0</v>
      </c>
      <c r="BL227" s="6" t="s">
        <v>90</v>
      </c>
      <c r="BM227" s="6" t="s">
        <v>310</v>
      </c>
    </row>
    <row r="228" spans="2:65" s="86" customFormat="1" ht="29.85" customHeight="1" x14ac:dyDescent="0.35">
      <c r="B228" s="85"/>
      <c r="D228" s="87" t="s">
        <v>44</v>
      </c>
      <c r="E228" s="96" t="s">
        <v>149</v>
      </c>
      <c r="F228" s="96" t="s">
        <v>311</v>
      </c>
      <c r="J228" s="97">
        <f>BK228</f>
        <v>0</v>
      </c>
      <c r="L228" s="85"/>
      <c r="M228" s="90"/>
      <c r="N228" s="91"/>
      <c r="O228" s="91"/>
      <c r="P228" s="92">
        <f>SUM(P229:P305)</f>
        <v>0</v>
      </c>
      <c r="Q228" s="91"/>
      <c r="R228" s="92">
        <f>SUM(R229:R305)</f>
        <v>8.3039000000000002E-2</v>
      </c>
      <c r="S228" s="91"/>
      <c r="T228" s="93">
        <f>SUM(T229:T305)</f>
        <v>20.914874000000001</v>
      </c>
      <c r="AR228" s="87" t="s">
        <v>47</v>
      </c>
      <c r="AT228" s="94" t="s">
        <v>44</v>
      </c>
      <c r="AU228" s="94" t="s">
        <v>47</v>
      </c>
      <c r="AY228" s="87" t="s">
        <v>81</v>
      </c>
      <c r="BK228" s="95">
        <f>SUM(BK229:BK305)</f>
        <v>0</v>
      </c>
    </row>
    <row r="229" spans="2:65" s="20" customFormat="1" ht="25.5" customHeight="1" x14ac:dyDescent="0.3">
      <c r="B229" s="17"/>
      <c r="C229" s="98" t="s">
        <v>312</v>
      </c>
      <c r="D229" s="98" t="s">
        <v>84</v>
      </c>
      <c r="E229" s="99" t="s">
        <v>313</v>
      </c>
      <c r="F229" s="100" t="s">
        <v>314</v>
      </c>
      <c r="G229" s="101" t="s">
        <v>189</v>
      </c>
      <c r="H229" s="102">
        <v>96.54</v>
      </c>
      <c r="I229" s="115"/>
      <c r="J229" s="103">
        <f>ROUND(I229*H229,2)</f>
        <v>0</v>
      </c>
      <c r="K229" s="100" t="s">
        <v>86</v>
      </c>
      <c r="L229" s="17"/>
      <c r="M229" s="104" t="s">
        <v>1</v>
      </c>
      <c r="N229" s="105" t="s">
        <v>34</v>
      </c>
      <c r="O229" s="18"/>
      <c r="P229" s="106">
        <f>O229*H229</f>
        <v>0</v>
      </c>
      <c r="Q229" s="106">
        <v>2.1000000000000001E-4</v>
      </c>
      <c r="R229" s="106">
        <f>Q229*H229</f>
        <v>2.02734E-2</v>
      </c>
      <c r="S229" s="106">
        <v>0</v>
      </c>
      <c r="T229" s="107">
        <f>S229*H229</f>
        <v>0</v>
      </c>
      <c r="AR229" s="6" t="s">
        <v>90</v>
      </c>
      <c r="AT229" s="6" t="s">
        <v>84</v>
      </c>
      <c r="AU229" s="6" t="s">
        <v>48</v>
      </c>
      <c r="AY229" s="6" t="s">
        <v>81</v>
      </c>
      <c r="BE229" s="108">
        <f>IF(N229="základní",J229,0)</f>
        <v>0</v>
      </c>
      <c r="BF229" s="108">
        <f>IF(N229="snížená",J229,0)</f>
        <v>0</v>
      </c>
      <c r="BG229" s="108">
        <f>IF(N229="zákl. přenesená",J229,0)</f>
        <v>0</v>
      </c>
      <c r="BH229" s="108">
        <f>IF(N229="sníž. přenesená",J229,0)</f>
        <v>0</v>
      </c>
      <c r="BI229" s="108">
        <f>IF(N229="nulová",J229,0)</f>
        <v>0</v>
      </c>
      <c r="BJ229" s="6" t="s">
        <v>47</v>
      </c>
      <c r="BK229" s="108">
        <f>ROUND(I229*H229,2)</f>
        <v>0</v>
      </c>
      <c r="BL229" s="6" t="s">
        <v>90</v>
      </c>
      <c r="BM229" s="6" t="s">
        <v>315</v>
      </c>
    </row>
    <row r="230" spans="2:65" s="20" customFormat="1" ht="25.5" customHeight="1" x14ac:dyDescent="0.3">
      <c r="B230" s="17"/>
      <c r="C230" s="98" t="s">
        <v>316</v>
      </c>
      <c r="D230" s="98" t="s">
        <v>84</v>
      </c>
      <c r="E230" s="99" t="s">
        <v>317</v>
      </c>
      <c r="F230" s="100" t="s">
        <v>318</v>
      </c>
      <c r="G230" s="101" t="s">
        <v>189</v>
      </c>
      <c r="H230" s="102">
        <v>199.34</v>
      </c>
      <c r="I230" s="115"/>
      <c r="J230" s="103">
        <f>ROUND(I230*H230,2)</f>
        <v>0</v>
      </c>
      <c r="K230" s="100" t="s">
        <v>86</v>
      </c>
      <c r="L230" s="17"/>
      <c r="M230" s="104" t="s">
        <v>1</v>
      </c>
      <c r="N230" s="105" t="s">
        <v>34</v>
      </c>
      <c r="O230" s="18"/>
      <c r="P230" s="106">
        <f>O230*H230</f>
        <v>0</v>
      </c>
      <c r="Q230" s="106">
        <v>4.0000000000000003E-5</v>
      </c>
      <c r="R230" s="106">
        <f>Q230*H230</f>
        <v>7.9736000000000008E-3</v>
      </c>
      <c r="S230" s="106">
        <v>0</v>
      </c>
      <c r="T230" s="107">
        <f>S230*H230</f>
        <v>0</v>
      </c>
      <c r="AR230" s="6" t="s">
        <v>90</v>
      </c>
      <c r="AT230" s="6" t="s">
        <v>84</v>
      </c>
      <c r="AU230" s="6" t="s">
        <v>48</v>
      </c>
      <c r="AY230" s="6" t="s">
        <v>81</v>
      </c>
      <c r="BE230" s="108">
        <f>IF(N230="základní",J230,0)</f>
        <v>0</v>
      </c>
      <c r="BF230" s="108">
        <f>IF(N230="snížená",J230,0)</f>
        <v>0</v>
      </c>
      <c r="BG230" s="108">
        <f>IF(N230="zákl. přenesená",J230,0)</f>
        <v>0</v>
      </c>
      <c r="BH230" s="108">
        <f>IF(N230="sníž. přenesená",J230,0)</f>
        <v>0</v>
      </c>
      <c r="BI230" s="108">
        <f>IF(N230="nulová",J230,0)</f>
        <v>0</v>
      </c>
      <c r="BJ230" s="6" t="s">
        <v>47</v>
      </c>
      <c r="BK230" s="108">
        <f>ROUND(I230*H230,2)</f>
        <v>0</v>
      </c>
      <c r="BL230" s="6" t="s">
        <v>90</v>
      </c>
      <c r="BM230" s="6" t="s">
        <v>319</v>
      </c>
    </row>
    <row r="231" spans="2:65" s="20" customFormat="1" ht="25.5" customHeight="1" x14ac:dyDescent="0.3">
      <c r="B231" s="17"/>
      <c r="C231" s="98" t="s">
        <v>320</v>
      </c>
      <c r="D231" s="98" t="s">
        <v>84</v>
      </c>
      <c r="E231" s="99" t="s">
        <v>321</v>
      </c>
      <c r="F231" s="100" t="s">
        <v>322</v>
      </c>
      <c r="G231" s="101" t="s">
        <v>189</v>
      </c>
      <c r="H231" s="102">
        <v>62.506999999999998</v>
      </c>
      <c r="I231" s="115"/>
      <c r="J231" s="103">
        <f>ROUND(I231*H231,2)</f>
        <v>0</v>
      </c>
      <c r="K231" s="100" t="s">
        <v>86</v>
      </c>
      <c r="L231" s="17"/>
      <c r="M231" s="104" t="s">
        <v>1</v>
      </c>
      <c r="N231" s="105" t="s">
        <v>34</v>
      </c>
      <c r="O231" s="18"/>
      <c r="P231" s="106">
        <f>O231*H231</f>
        <v>0</v>
      </c>
      <c r="Q231" s="106">
        <v>0</v>
      </c>
      <c r="R231" s="106">
        <f>Q231*H231</f>
        <v>0</v>
      </c>
      <c r="S231" s="106">
        <v>0.26100000000000001</v>
      </c>
      <c r="T231" s="107">
        <f>S231*H231</f>
        <v>16.314326999999999</v>
      </c>
      <c r="AR231" s="6" t="s">
        <v>90</v>
      </c>
      <c r="AT231" s="6" t="s">
        <v>84</v>
      </c>
      <c r="AU231" s="6" t="s">
        <v>48</v>
      </c>
      <c r="AY231" s="6" t="s">
        <v>81</v>
      </c>
      <c r="BE231" s="108">
        <f>IF(N231="základní",J231,0)</f>
        <v>0</v>
      </c>
      <c r="BF231" s="108">
        <f>IF(N231="snížená",J231,0)</f>
        <v>0</v>
      </c>
      <c r="BG231" s="108">
        <f>IF(N231="zákl. přenesená",J231,0)</f>
        <v>0</v>
      </c>
      <c r="BH231" s="108">
        <f>IF(N231="sníž. přenesená",J231,0)</f>
        <v>0</v>
      </c>
      <c r="BI231" s="108">
        <f>IF(N231="nulová",J231,0)</f>
        <v>0</v>
      </c>
      <c r="BJ231" s="6" t="s">
        <v>47</v>
      </c>
      <c r="BK231" s="108">
        <f>ROUND(I231*H231,2)</f>
        <v>0</v>
      </c>
      <c r="BL231" s="6" t="s">
        <v>90</v>
      </c>
      <c r="BM231" s="6" t="s">
        <v>323</v>
      </c>
    </row>
    <row r="232" spans="2:65" s="133" customFormat="1" x14ac:dyDescent="0.3">
      <c r="B232" s="132"/>
      <c r="D232" s="109" t="s">
        <v>134</v>
      </c>
      <c r="E232" s="134" t="s">
        <v>1</v>
      </c>
      <c r="F232" s="135" t="s">
        <v>182</v>
      </c>
      <c r="H232" s="134" t="s">
        <v>1</v>
      </c>
      <c r="L232" s="132"/>
      <c r="M232" s="136"/>
      <c r="N232" s="137"/>
      <c r="O232" s="137"/>
      <c r="P232" s="137"/>
      <c r="Q232" s="137"/>
      <c r="R232" s="137"/>
      <c r="S232" s="137"/>
      <c r="T232" s="138"/>
      <c r="AT232" s="134" t="s">
        <v>134</v>
      </c>
      <c r="AU232" s="134" t="s">
        <v>48</v>
      </c>
      <c r="AV232" s="133" t="s">
        <v>47</v>
      </c>
      <c r="AW232" s="133" t="s">
        <v>27</v>
      </c>
      <c r="AX232" s="133" t="s">
        <v>45</v>
      </c>
      <c r="AY232" s="134" t="s">
        <v>81</v>
      </c>
    </row>
    <row r="233" spans="2:65" s="133" customFormat="1" x14ac:dyDescent="0.3">
      <c r="B233" s="132"/>
      <c r="D233" s="109" t="s">
        <v>134</v>
      </c>
      <c r="E233" s="134" t="s">
        <v>1</v>
      </c>
      <c r="F233" s="135" t="s">
        <v>324</v>
      </c>
      <c r="H233" s="134" t="s">
        <v>1</v>
      </c>
      <c r="L233" s="132"/>
      <c r="M233" s="136"/>
      <c r="N233" s="137"/>
      <c r="O233" s="137"/>
      <c r="P233" s="137"/>
      <c r="Q233" s="137"/>
      <c r="R233" s="137"/>
      <c r="S233" s="137"/>
      <c r="T233" s="138"/>
      <c r="AT233" s="134" t="s">
        <v>134</v>
      </c>
      <c r="AU233" s="134" t="s">
        <v>48</v>
      </c>
      <c r="AV233" s="133" t="s">
        <v>47</v>
      </c>
      <c r="AW233" s="133" t="s">
        <v>27</v>
      </c>
      <c r="AX233" s="133" t="s">
        <v>45</v>
      </c>
      <c r="AY233" s="134" t="s">
        <v>81</v>
      </c>
    </row>
    <row r="234" spans="2:65" s="117" customFormat="1" x14ac:dyDescent="0.3">
      <c r="B234" s="116"/>
      <c r="D234" s="109" t="s">
        <v>134</v>
      </c>
      <c r="E234" s="123" t="s">
        <v>1</v>
      </c>
      <c r="F234" s="118" t="s">
        <v>325</v>
      </c>
      <c r="H234" s="119">
        <v>2.95</v>
      </c>
      <c r="L234" s="116"/>
      <c r="M234" s="120"/>
      <c r="N234" s="121"/>
      <c r="O234" s="121"/>
      <c r="P234" s="121"/>
      <c r="Q234" s="121"/>
      <c r="R234" s="121"/>
      <c r="S234" s="121"/>
      <c r="T234" s="122"/>
      <c r="AT234" s="123" t="s">
        <v>134</v>
      </c>
      <c r="AU234" s="123" t="s">
        <v>48</v>
      </c>
      <c r="AV234" s="117" t="s">
        <v>48</v>
      </c>
      <c r="AW234" s="117" t="s">
        <v>27</v>
      </c>
      <c r="AX234" s="117" t="s">
        <v>45</v>
      </c>
      <c r="AY234" s="123" t="s">
        <v>81</v>
      </c>
    </row>
    <row r="235" spans="2:65" s="117" customFormat="1" x14ac:dyDescent="0.3">
      <c r="B235" s="116"/>
      <c r="D235" s="109" t="s">
        <v>134</v>
      </c>
      <c r="E235" s="123" t="s">
        <v>1</v>
      </c>
      <c r="F235" s="118" t="s">
        <v>326</v>
      </c>
      <c r="H235" s="119">
        <v>3.2130000000000001</v>
      </c>
      <c r="L235" s="116"/>
      <c r="M235" s="120"/>
      <c r="N235" s="121"/>
      <c r="O235" s="121"/>
      <c r="P235" s="121"/>
      <c r="Q235" s="121"/>
      <c r="R235" s="121"/>
      <c r="S235" s="121"/>
      <c r="T235" s="122"/>
      <c r="AT235" s="123" t="s">
        <v>134</v>
      </c>
      <c r="AU235" s="123" t="s">
        <v>48</v>
      </c>
      <c r="AV235" s="117" t="s">
        <v>48</v>
      </c>
      <c r="AW235" s="117" t="s">
        <v>27</v>
      </c>
      <c r="AX235" s="117" t="s">
        <v>45</v>
      </c>
      <c r="AY235" s="123" t="s">
        <v>81</v>
      </c>
    </row>
    <row r="236" spans="2:65" s="117" customFormat="1" x14ac:dyDescent="0.3">
      <c r="B236" s="116"/>
      <c r="D236" s="109" t="s">
        <v>134</v>
      </c>
      <c r="E236" s="123" t="s">
        <v>1</v>
      </c>
      <c r="F236" s="118" t="s">
        <v>327</v>
      </c>
      <c r="H236" s="119">
        <v>3.024</v>
      </c>
      <c r="L236" s="116"/>
      <c r="M236" s="120"/>
      <c r="N236" s="121"/>
      <c r="O236" s="121"/>
      <c r="P236" s="121"/>
      <c r="Q236" s="121"/>
      <c r="R236" s="121"/>
      <c r="S236" s="121"/>
      <c r="T236" s="122"/>
      <c r="AT236" s="123" t="s">
        <v>134</v>
      </c>
      <c r="AU236" s="123" t="s">
        <v>48</v>
      </c>
      <c r="AV236" s="117" t="s">
        <v>48</v>
      </c>
      <c r="AW236" s="117" t="s">
        <v>27</v>
      </c>
      <c r="AX236" s="117" t="s">
        <v>45</v>
      </c>
      <c r="AY236" s="123" t="s">
        <v>81</v>
      </c>
    </row>
    <row r="237" spans="2:65" s="117" customFormat="1" x14ac:dyDescent="0.3">
      <c r="B237" s="116"/>
      <c r="D237" s="109" t="s">
        <v>134</v>
      </c>
      <c r="E237" s="123" t="s">
        <v>1</v>
      </c>
      <c r="F237" s="118" t="s">
        <v>328</v>
      </c>
      <c r="H237" s="119">
        <v>5.4989999999999997</v>
      </c>
      <c r="L237" s="116"/>
      <c r="M237" s="120"/>
      <c r="N237" s="121"/>
      <c r="O237" s="121"/>
      <c r="P237" s="121"/>
      <c r="Q237" s="121"/>
      <c r="R237" s="121"/>
      <c r="S237" s="121"/>
      <c r="T237" s="122"/>
      <c r="AT237" s="123" t="s">
        <v>134</v>
      </c>
      <c r="AU237" s="123" t="s">
        <v>48</v>
      </c>
      <c r="AV237" s="117" t="s">
        <v>48</v>
      </c>
      <c r="AW237" s="117" t="s">
        <v>27</v>
      </c>
      <c r="AX237" s="117" t="s">
        <v>45</v>
      </c>
      <c r="AY237" s="123" t="s">
        <v>81</v>
      </c>
    </row>
    <row r="238" spans="2:65" s="117" customFormat="1" x14ac:dyDescent="0.3">
      <c r="B238" s="116"/>
      <c r="D238" s="109" t="s">
        <v>134</v>
      </c>
      <c r="E238" s="123" t="s">
        <v>1</v>
      </c>
      <c r="F238" s="118" t="s">
        <v>329</v>
      </c>
      <c r="H238" s="119">
        <v>8.6989999999999998</v>
      </c>
      <c r="L238" s="116"/>
      <c r="M238" s="120"/>
      <c r="N238" s="121"/>
      <c r="O238" s="121"/>
      <c r="P238" s="121"/>
      <c r="Q238" s="121"/>
      <c r="R238" s="121"/>
      <c r="S238" s="121"/>
      <c r="T238" s="122"/>
      <c r="AT238" s="123" t="s">
        <v>134</v>
      </c>
      <c r="AU238" s="123" t="s">
        <v>48</v>
      </c>
      <c r="AV238" s="117" t="s">
        <v>48</v>
      </c>
      <c r="AW238" s="117" t="s">
        <v>27</v>
      </c>
      <c r="AX238" s="117" t="s">
        <v>45</v>
      </c>
      <c r="AY238" s="123" t="s">
        <v>81</v>
      </c>
    </row>
    <row r="239" spans="2:65" s="117" customFormat="1" x14ac:dyDescent="0.3">
      <c r="B239" s="116"/>
      <c r="D239" s="109" t="s">
        <v>134</v>
      </c>
      <c r="E239" s="123" t="s">
        <v>1</v>
      </c>
      <c r="F239" s="118" t="s">
        <v>330</v>
      </c>
      <c r="H239" s="119">
        <v>4.3239999999999998</v>
      </c>
      <c r="L239" s="116"/>
      <c r="M239" s="120"/>
      <c r="N239" s="121"/>
      <c r="O239" s="121"/>
      <c r="P239" s="121"/>
      <c r="Q239" s="121"/>
      <c r="R239" s="121"/>
      <c r="S239" s="121"/>
      <c r="T239" s="122"/>
      <c r="AT239" s="123" t="s">
        <v>134</v>
      </c>
      <c r="AU239" s="123" t="s">
        <v>48</v>
      </c>
      <c r="AV239" s="117" t="s">
        <v>48</v>
      </c>
      <c r="AW239" s="117" t="s">
        <v>27</v>
      </c>
      <c r="AX239" s="117" t="s">
        <v>45</v>
      </c>
      <c r="AY239" s="123" t="s">
        <v>81</v>
      </c>
    </row>
    <row r="240" spans="2:65" s="117" customFormat="1" x14ac:dyDescent="0.3">
      <c r="B240" s="116"/>
      <c r="D240" s="109" t="s">
        <v>134</v>
      </c>
      <c r="E240" s="123" t="s">
        <v>1</v>
      </c>
      <c r="F240" s="118" t="s">
        <v>331</v>
      </c>
      <c r="H240" s="119">
        <v>4.1269999999999998</v>
      </c>
      <c r="L240" s="116"/>
      <c r="M240" s="120"/>
      <c r="N240" s="121"/>
      <c r="O240" s="121"/>
      <c r="P240" s="121"/>
      <c r="Q240" s="121"/>
      <c r="R240" s="121"/>
      <c r="S240" s="121"/>
      <c r="T240" s="122"/>
      <c r="AT240" s="123" t="s">
        <v>134</v>
      </c>
      <c r="AU240" s="123" t="s">
        <v>48</v>
      </c>
      <c r="AV240" s="117" t="s">
        <v>48</v>
      </c>
      <c r="AW240" s="117" t="s">
        <v>27</v>
      </c>
      <c r="AX240" s="117" t="s">
        <v>45</v>
      </c>
      <c r="AY240" s="123" t="s">
        <v>81</v>
      </c>
    </row>
    <row r="241" spans="2:65" s="117" customFormat="1" x14ac:dyDescent="0.3">
      <c r="B241" s="116"/>
      <c r="D241" s="109" t="s">
        <v>134</v>
      </c>
      <c r="E241" s="123" t="s">
        <v>1</v>
      </c>
      <c r="F241" s="118" t="s">
        <v>332</v>
      </c>
      <c r="H241" s="119">
        <v>2.95</v>
      </c>
      <c r="L241" s="116"/>
      <c r="M241" s="120"/>
      <c r="N241" s="121"/>
      <c r="O241" s="121"/>
      <c r="P241" s="121"/>
      <c r="Q241" s="121"/>
      <c r="R241" s="121"/>
      <c r="S241" s="121"/>
      <c r="T241" s="122"/>
      <c r="AT241" s="123" t="s">
        <v>134</v>
      </c>
      <c r="AU241" s="123" t="s">
        <v>48</v>
      </c>
      <c r="AV241" s="117" t="s">
        <v>48</v>
      </c>
      <c r="AW241" s="117" t="s">
        <v>27</v>
      </c>
      <c r="AX241" s="117" t="s">
        <v>45</v>
      </c>
      <c r="AY241" s="123" t="s">
        <v>81</v>
      </c>
    </row>
    <row r="242" spans="2:65" s="117" customFormat="1" x14ac:dyDescent="0.3">
      <c r="B242" s="116"/>
      <c r="D242" s="109" t="s">
        <v>134</v>
      </c>
      <c r="E242" s="123" t="s">
        <v>1</v>
      </c>
      <c r="F242" s="118" t="s">
        <v>333</v>
      </c>
      <c r="H242" s="119">
        <v>2.8439999999999999</v>
      </c>
      <c r="L242" s="116"/>
      <c r="M242" s="120"/>
      <c r="N242" s="121"/>
      <c r="O242" s="121"/>
      <c r="P242" s="121"/>
      <c r="Q242" s="121"/>
      <c r="R242" s="121"/>
      <c r="S242" s="121"/>
      <c r="T242" s="122"/>
      <c r="AT242" s="123" t="s">
        <v>134</v>
      </c>
      <c r="AU242" s="123" t="s">
        <v>48</v>
      </c>
      <c r="AV242" s="117" t="s">
        <v>48</v>
      </c>
      <c r="AW242" s="117" t="s">
        <v>27</v>
      </c>
      <c r="AX242" s="117" t="s">
        <v>45</v>
      </c>
      <c r="AY242" s="123" t="s">
        <v>81</v>
      </c>
    </row>
    <row r="243" spans="2:65" s="117" customFormat="1" x14ac:dyDescent="0.3">
      <c r="B243" s="116"/>
      <c r="D243" s="109" t="s">
        <v>134</v>
      </c>
      <c r="E243" s="123" t="s">
        <v>1</v>
      </c>
      <c r="F243" s="118" t="s">
        <v>334</v>
      </c>
      <c r="H243" s="119">
        <v>4.5209999999999999</v>
      </c>
      <c r="L243" s="116"/>
      <c r="M243" s="120"/>
      <c r="N243" s="121"/>
      <c r="O243" s="121"/>
      <c r="P243" s="121"/>
      <c r="Q243" s="121"/>
      <c r="R243" s="121"/>
      <c r="S243" s="121"/>
      <c r="T243" s="122"/>
      <c r="AT243" s="123" t="s">
        <v>134</v>
      </c>
      <c r="AU243" s="123" t="s">
        <v>48</v>
      </c>
      <c r="AV243" s="117" t="s">
        <v>48</v>
      </c>
      <c r="AW243" s="117" t="s">
        <v>27</v>
      </c>
      <c r="AX243" s="117" t="s">
        <v>45</v>
      </c>
      <c r="AY243" s="123" t="s">
        <v>81</v>
      </c>
    </row>
    <row r="244" spans="2:65" s="117" customFormat="1" x14ac:dyDescent="0.3">
      <c r="B244" s="116"/>
      <c r="D244" s="109" t="s">
        <v>134</v>
      </c>
      <c r="E244" s="123" t="s">
        <v>1</v>
      </c>
      <c r="F244" s="118" t="s">
        <v>335</v>
      </c>
      <c r="H244" s="119">
        <v>3.024</v>
      </c>
      <c r="L244" s="116"/>
      <c r="M244" s="120"/>
      <c r="N244" s="121"/>
      <c r="O244" s="121"/>
      <c r="P244" s="121"/>
      <c r="Q244" s="121"/>
      <c r="R244" s="121"/>
      <c r="S244" s="121"/>
      <c r="T244" s="122"/>
      <c r="AT244" s="123" t="s">
        <v>134</v>
      </c>
      <c r="AU244" s="123" t="s">
        <v>48</v>
      </c>
      <c r="AV244" s="117" t="s">
        <v>48</v>
      </c>
      <c r="AW244" s="117" t="s">
        <v>27</v>
      </c>
      <c r="AX244" s="117" t="s">
        <v>45</v>
      </c>
      <c r="AY244" s="123" t="s">
        <v>81</v>
      </c>
    </row>
    <row r="245" spans="2:65" s="117" customFormat="1" x14ac:dyDescent="0.3">
      <c r="B245" s="116"/>
      <c r="D245" s="109" t="s">
        <v>134</v>
      </c>
      <c r="E245" s="123" t="s">
        <v>1</v>
      </c>
      <c r="F245" s="118" t="s">
        <v>336</v>
      </c>
      <c r="H245" s="119">
        <v>11.063000000000001</v>
      </c>
      <c r="L245" s="116"/>
      <c r="M245" s="120"/>
      <c r="N245" s="121"/>
      <c r="O245" s="121"/>
      <c r="P245" s="121"/>
      <c r="Q245" s="121"/>
      <c r="R245" s="121"/>
      <c r="S245" s="121"/>
      <c r="T245" s="122"/>
      <c r="AT245" s="123" t="s">
        <v>134</v>
      </c>
      <c r="AU245" s="123" t="s">
        <v>48</v>
      </c>
      <c r="AV245" s="117" t="s">
        <v>48</v>
      </c>
      <c r="AW245" s="117" t="s">
        <v>27</v>
      </c>
      <c r="AX245" s="117" t="s">
        <v>45</v>
      </c>
      <c r="AY245" s="123" t="s">
        <v>81</v>
      </c>
    </row>
    <row r="246" spans="2:65" s="117" customFormat="1" x14ac:dyDescent="0.3">
      <c r="B246" s="116"/>
      <c r="D246" s="109" t="s">
        <v>134</v>
      </c>
      <c r="E246" s="123" t="s">
        <v>1</v>
      </c>
      <c r="F246" s="118" t="s">
        <v>337</v>
      </c>
      <c r="H246" s="119">
        <v>6.2690000000000001</v>
      </c>
      <c r="L246" s="116"/>
      <c r="M246" s="120"/>
      <c r="N246" s="121"/>
      <c r="O246" s="121"/>
      <c r="P246" s="121"/>
      <c r="Q246" s="121"/>
      <c r="R246" s="121"/>
      <c r="S246" s="121"/>
      <c r="T246" s="122"/>
      <c r="AT246" s="123" t="s">
        <v>134</v>
      </c>
      <c r="AU246" s="123" t="s">
        <v>48</v>
      </c>
      <c r="AV246" s="117" t="s">
        <v>48</v>
      </c>
      <c r="AW246" s="117" t="s">
        <v>27</v>
      </c>
      <c r="AX246" s="117" t="s">
        <v>45</v>
      </c>
      <c r="AY246" s="123" t="s">
        <v>81</v>
      </c>
    </row>
    <row r="247" spans="2:65" s="125" customFormat="1" x14ac:dyDescent="0.3">
      <c r="B247" s="124"/>
      <c r="D247" s="109" t="s">
        <v>134</v>
      </c>
      <c r="E247" s="126" t="s">
        <v>1</v>
      </c>
      <c r="F247" s="127" t="s">
        <v>169</v>
      </c>
      <c r="H247" s="128">
        <v>62.506999999999998</v>
      </c>
      <c r="L247" s="124"/>
      <c r="M247" s="129"/>
      <c r="N247" s="130"/>
      <c r="O247" s="130"/>
      <c r="P247" s="130"/>
      <c r="Q247" s="130"/>
      <c r="R247" s="130"/>
      <c r="S247" s="130"/>
      <c r="T247" s="131"/>
      <c r="AT247" s="126" t="s">
        <v>134</v>
      </c>
      <c r="AU247" s="126" t="s">
        <v>48</v>
      </c>
      <c r="AV247" s="125" t="s">
        <v>90</v>
      </c>
      <c r="AW247" s="125" t="s">
        <v>27</v>
      </c>
      <c r="AX247" s="125" t="s">
        <v>47</v>
      </c>
      <c r="AY247" s="126" t="s">
        <v>81</v>
      </c>
    </row>
    <row r="248" spans="2:65" s="20" customFormat="1" ht="16.5" customHeight="1" x14ac:dyDescent="0.3">
      <c r="B248" s="17"/>
      <c r="C248" s="98" t="s">
        <v>338</v>
      </c>
      <c r="D248" s="98" t="s">
        <v>84</v>
      </c>
      <c r="E248" s="99" t="s">
        <v>339</v>
      </c>
      <c r="F248" s="100" t="s">
        <v>340</v>
      </c>
      <c r="G248" s="101" t="s">
        <v>189</v>
      </c>
      <c r="H248" s="102">
        <v>4.0199999999999996</v>
      </c>
      <c r="I248" s="115"/>
      <c r="J248" s="103">
        <f>ROUND(I248*H248,2)</f>
        <v>0</v>
      </c>
      <c r="K248" s="100" t="s">
        <v>86</v>
      </c>
      <c r="L248" s="17"/>
      <c r="M248" s="104" t="s">
        <v>1</v>
      </c>
      <c r="N248" s="105" t="s">
        <v>34</v>
      </c>
      <c r="O248" s="18"/>
      <c r="P248" s="106">
        <f>O248*H248</f>
        <v>0</v>
      </c>
      <c r="Q248" s="106">
        <v>0</v>
      </c>
      <c r="R248" s="106">
        <f>Q248*H248</f>
        <v>0</v>
      </c>
      <c r="S248" s="106">
        <v>0</v>
      </c>
      <c r="T248" s="107">
        <f>S248*H248</f>
        <v>0</v>
      </c>
      <c r="AR248" s="6" t="s">
        <v>90</v>
      </c>
      <c r="AT248" s="6" t="s">
        <v>84</v>
      </c>
      <c r="AU248" s="6" t="s">
        <v>48</v>
      </c>
      <c r="AY248" s="6" t="s">
        <v>81</v>
      </c>
      <c r="BE248" s="108">
        <f>IF(N248="základní",J248,0)</f>
        <v>0</v>
      </c>
      <c r="BF248" s="108">
        <f>IF(N248="snížená",J248,0)</f>
        <v>0</v>
      </c>
      <c r="BG248" s="108">
        <f>IF(N248="zákl. přenesená",J248,0)</f>
        <v>0</v>
      </c>
      <c r="BH248" s="108">
        <f>IF(N248="sníž. přenesená",J248,0)</f>
        <v>0</v>
      </c>
      <c r="BI248" s="108">
        <f>IF(N248="nulová",J248,0)</f>
        <v>0</v>
      </c>
      <c r="BJ248" s="6" t="s">
        <v>47</v>
      </c>
      <c r="BK248" s="108">
        <f>ROUND(I248*H248,2)</f>
        <v>0</v>
      </c>
      <c r="BL248" s="6" t="s">
        <v>90</v>
      </c>
      <c r="BM248" s="6" t="s">
        <v>341</v>
      </c>
    </row>
    <row r="249" spans="2:65" s="133" customFormat="1" x14ac:dyDescent="0.3">
      <c r="B249" s="132"/>
      <c r="D249" s="109" t="s">
        <v>134</v>
      </c>
      <c r="E249" s="134" t="s">
        <v>1</v>
      </c>
      <c r="F249" s="135" t="s">
        <v>182</v>
      </c>
      <c r="H249" s="134" t="s">
        <v>1</v>
      </c>
      <c r="L249" s="132"/>
      <c r="M249" s="136"/>
      <c r="N249" s="137"/>
      <c r="O249" s="137"/>
      <c r="P249" s="137"/>
      <c r="Q249" s="137"/>
      <c r="R249" s="137"/>
      <c r="S249" s="137"/>
      <c r="T249" s="138"/>
      <c r="AT249" s="134" t="s">
        <v>134</v>
      </c>
      <c r="AU249" s="134" t="s">
        <v>48</v>
      </c>
      <c r="AV249" s="133" t="s">
        <v>47</v>
      </c>
      <c r="AW249" s="133" t="s">
        <v>27</v>
      </c>
      <c r="AX249" s="133" t="s">
        <v>45</v>
      </c>
      <c r="AY249" s="134" t="s">
        <v>81</v>
      </c>
    </row>
    <row r="250" spans="2:65" s="117" customFormat="1" x14ac:dyDescent="0.3">
      <c r="B250" s="116"/>
      <c r="D250" s="109" t="s">
        <v>134</v>
      </c>
      <c r="E250" s="123" t="s">
        <v>1</v>
      </c>
      <c r="F250" s="118" t="s">
        <v>342</v>
      </c>
      <c r="H250" s="119">
        <v>4.0199999999999996</v>
      </c>
      <c r="L250" s="116"/>
      <c r="M250" s="120"/>
      <c r="N250" s="121"/>
      <c r="O250" s="121"/>
      <c r="P250" s="121"/>
      <c r="Q250" s="121"/>
      <c r="R250" s="121"/>
      <c r="S250" s="121"/>
      <c r="T250" s="122"/>
      <c r="AT250" s="123" t="s">
        <v>134</v>
      </c>
      <c r="AU250" s="123" t="s">
        <v>48</v>
      </c>
      <c r="AV250" s="117" t="s">
        <v>48</v>
      </c>
      <c r="AW250" s="117" t="s">
        <v>27</v>
      </c>
      <c r="AX250" s="117" t="s">
        <v>45</v>
      </c>
      <c r="AY250" s="123" t="s">
        <v>81</v>
      </c>
    </row>
    <row r="251" spans="2:65" s="125" customFormat="1" x14ac:dyDescent="0.3">
      <c r="B251" s="124"/>
      <c r="D251" s="109" t="s">
        <v>134</v>
      </c>
      <c r="E251" s="126" t="s">
        <v>1</v>
      </c>
      <c r="F251" s="127" t="s">
        <v>169</v>
      </c>
      <c r="H251" s="128">
        <v>4.0199999999999996</v>
      </c>
      <c r="L251" s="124"/>
      <c r="M251" s="129"/>
      <c r="N251" s="130"/>
      <c r="O251" s="130"/>
      <c r="P251" s="130"/>
      <c r="Q251" s="130"/>
      <c r="R251" s="130"/>
      <c r="S251" s="130"/>
      <c r="T251" s="131"/>
      <c r="AT251" s="126" t="s">
        <v>134</v>
      </c>
      <c r="AU251" s="126" t="s">
        <v>48</v>
      </c>
      <c r="AV251" s="125" t="s">
        <v>90</v>
      </c>
      <c r="AW251" s="125" t="s">
        <v>27</v>
      </c>
      <c r="AX251" s="125" t="s">
        <v>47</v>
      </c>
      <c r="AY251" s="126" t="s">
        <v>81</v>
      </c>
    </row>
    <row r="252" spans="2:65" s="20" customFormat="1" ht="25.5" customHeight="1" x14ac:dyDescent="0.3">
      <c r="B252" s="17"/>
      <c r="C252" s="98" t="s">
        <v>343</v>
      </c>
      <c r="D252" s="98" t="s">
        <v>84</v>
      </c>
      <c r="E252" s="99" t="s">
        <v>344</v>
      </c>
      <c r="F252" s="100" t="s">
        <v>345</v>
      </c>
      <c r="G252" s="101" t="s">
        <v>189</v>
      </c>
      <c r="H252" s="102">
        <v>28.14</v>
      </c>
      <c r="I252" s="115"/>
      <c r="J252" s="103">
        <f>ROUND(I252*H252,2)</f>
        <v>0</v>
      </c>
      <c r="K252" s="100" t="s">
        <v>86</v>
      </c>
      <c r="L252" s="17"/>
      <c r="M252" s="104" t="s">
        <v>1</v>
      </c>
      <c r="N252" s="105" t="s">
        <v>34</v>
      </c>
      <c r="O252" s="18"/>
      <c r="P252" s="106">
        <f>O252*H252</f>
        <v>0</v>
      </c>
      <c r="Q252" s="106">
        <v>0</v>
      </c>
      <c r="R252" s="106">
        <f>Q252*H252</f>
        <v>0</v>
      </c>
      <c r="S252" s="106">
        <v>0</v>
      </c>
      <c r="T252" s="107">
        <f>S252*H252</f>
        <v>0</v>
      </c>
      <c r="AR252" s="6" t="s">
        <v>90</v>
      </c>
      <c r="AT252" s="6" t="s">
        <v>84</v>
      </c>
      <c r="AU252" s="6" t="s">
        <v>48</v>
      </c>
      <c r="AY252" s="6" t="s">
        <v>81</v>
      </c>
      <c r="BE252" s="108">
        <f>IF(N252="základní",J252,0)</f>
        <v>0</v>
      </c>
      <c r="BF252" s="108">
        <f>IF(N252="snížená",J252,0)</f>
        <v>0</v>
      </c>
      <c r="BG252" s="108">
        <f>IF(N252="zákl. přenesená",J252,0)</f>
        <v>0</v>
      </c>
      <c r="BH252" s="108">
        <f>IF(N252="sníž. přenesená",J252,0)</f>
        <v>0</v>
      </c>
      <c r="BI252" s="108">
        <f>IF(N252="nulová",J252,0)</f>
        <v>0</v>
      </c>
      <c r="BJ252" s="6" t="s">
        <v>47</v>
      </c>
      <c r="BK252" s="108">
        <f>ROUND(I252*H252,2)</f>
        <v>0</v>
      </c>
      <c r="BL252" s="6" t="s">
        <v>90</v>
      </c>
      <c r="BM252" s="6" t="s">
        <v>346</v>
      </c>
    </row>
    <row r="253" spans="2:65" s="117" customFormat="1" x14ac:dyDescent="0.3">
      <c r="B253" s="116"/>
      <c r="D253" s="109" t="s">
        <v>134</v>
      </c>
      <c r="F253" s="118" t="s">
        <v>347</v>
      </c>
      <c r="H253" s="119">
        <v>28.14</v>
      </c>
      <c r="L253" s="116"/>
      <c r="M253" s="120"/>
      <c r="N253" s="121"/>
      <c r="O253" s="121"/>
      <c r="P253" s="121"/>
      <c r="Q253" s="121"/>
      <c r="R253" s="121"/>
      <c r="S253" s="121"/>
      <c r="T253" s="122"/>
      <c r="AT253" s="123" t="s">
        <v>134</v>
      </c>
      <c r="AU253" s="123" t="s">
        <v>48</v>
      </c>
      <c r="AV253" s="117" t="s">
        <v>48</v>
      </c>
      <c r="AW253" s="117" t="s">
        <v>2</v>
      </c>
      <c r="AX253" s="117" t="s">
        <v>47</v>
      </c>
      <c r="AY253" s="123" t="s">
        <v>81</v>
      </c>
    </row>
    <row r="254" spans="2:65" s="20" customFormat="1" ht="38.25" customHeight="1" x14ac:dyDescent="0.3">
      <c r="B254" s="17"/>
      <c r="C254" s="98" t="s">
        <v>348</v>
      </c>
      <c r="D254" s="98" t="s">
        <v>84</v>
      </c>
      <c r="E254" s="99" t="s">
        <v>349</v>
      </c>
      <c r="F254" s="100" t="s">
        <v>350</v>
      </c>
      <c r="G254" s="101" t="s">
        <v>189</v>
      </c>
      <c r="H254" s="102">
        <v>2.9510000000000001</v>
      </c>
      <c r="I254" s="115"/>
      <c r="J254" s="103">
        <f>ROUND(I254*H254,2)</f>
        <v>0</v>
      </c>
      <c r="K254" s="100" t="s">
        <v>86</v>
      </c>
      <c r="L254" s="17"/>
      <c r="M254" s="104" t="s">
        <v>1</v>
      </c>
      <c r="N254" s="105" t="s">
        <v>34</v>
      </c>
      <c r="O254" s="18"/>
      <c r="P254" s="106">
        <f>O254*H254</f>
        <v>0</v>
      </c>
      <c r="Q254" s="106">
        <v>0</v>
      </c>
      <c r="R254" s="106">
        <f>Q254*H254</f>
        <v>0</v>
      </c>
      <c r="S254" s="106">
        <v>0.183</v>
      </c>
      <c r="T254" s="107">
        <f>S254*H254</f>
        <v>0.54003299999999999</v>
      </c>
      <c r="AR254" s="6" t="s">
        <v>90</v>
      </c>
      <c r="AT254" s="6" t="s">
        <v>84</v>
      </c>
      <c r="AU254" s="6" t="s">
        <v>48</v>
      </c>
      <c r="AY254" s="6" t="s">
        <v>81</v>
      </c>
      <c r="BE254" s="108">
        <f>IF(N254="základní",J254,0)</f>
        <v>0</v>
      </c>
      <c r="BF254" s="108">
        <f>IF(N254="snížená",J254,0)</f>
        <v>0</v>
      </c>
      <c r="BG254" s="108">
        <f>IF(N254="zákl. přenesená",J254,0)</f>
        <v>0</v>
      </c>
      <c r="BH254" s="108">
        <f>IF(N254="sníž. přenesená",J254,0)</f>
        <v>0</v>
      </c>
      <c r="BI254" s="108">
        <f>IF(N254="nulová",J254,0)</f>
        <v>0</v>
      </c>
      <c r="BJ254" s="6" t="s">
        <v>47</v>
      </c>
      <c r="BK254" s="108">
        <f>ROUND(I254*H254,2)</f>
        <v>0</v>
      </c>
      <c r="BL254" s="6" t="s">
        <v>90</v>
      </c>
      <c r="BM254" s="6" t="s">
        <v>351</v>
      </c>
    </row>
    <row r="255" spans="2:65" s="133" customFormat="1" x14ac:dyDescent="0.3">
      <c r="B255" s="132"/>
      <c r="D255" s="109" t="s">
        <v>134</v>
      </c>
      <c r="E255" s="134" t="s">
        <v>1</v>
      </c>
      <c r="F255" s="135" t="s">
        <v>182</v>
      </c>
      <c r="H255" s="134" t="s">
        <v>1</v>
      </c>
      <c r="L255" s="132"/>
      <c r="M255" s="136"/>
      <c r="N255" s="137"/>
      <c r="O255" s="137"/>
      <c r="P255" s="137"/>
      <c r="Q255" s="137"/>
      <c r="R255" s="137"/>
      <c r="S255" s="137"/>
      <c r="T255" s="138"/>
      <c r="AT255" s="134" t="s">
        <v>134</v>
      </c>
      <c r="AU255" s="134" t="s">
        <v>48</v>
      </c>
      <c r="AV255" s="133" t="s">
        <v>47</v>
      </c>
      <c r="AW255" s="133" t="s">
        <v>27</v>
      </c>
      <c r="AX255" s="133" t="s">
        <v>45</v>
      </c>
      <c r="AY255" s="134" t="s">
        <v>81</v>
      </c>
    </row>
    <row r="256" spans="2:65" s="133" customFormat="1" x14ac:dyDescent="0.3">
      <c r="B256" s="132"/>
      <c r="D256" s="109" t="s">
        <v>134</v>
      </c>
      <c r="E256" s="134" t="s">
        <v>1</v>
      </c>
      <c r="F256" s="135" t="s">
        <v>213</v>
      </c>
      <c r="H256" s="134" t="s">
        <v>1</v>
      </c>
      <c r="L256" s="132"/>
      <c r="M256" s="136"/>
      <c r="N256" s="137"/>
      <c r="O256" s="137"/>
      <c r="P256" s="137"/>
      <c r="Q256" s="137"/>
      <c r="R256" s="137"/>
      <c r="S256" s="137"/>
      <c r="T256" s="138"/>
      <c r="AT256" s="134" t="s">
        <v>134</v>
      </c>
      <c r="AU256" s="134" t="s">
        <v>48</v>
      </c>
      <c r="AV256" s="133" t="s">
        <v>47</v>
      </c>
      <c r="AW256" s="133" t="s">
        <v>27</v>
      </c>
      <c r="AX256" s="133" t="s">
        <v>45</v>
      </c>
      <c r="AY256" s="134" t="s">
        <v>81</v>
      </c>
    </row>
    <row r="257" spans="2:65" s="117" customFormat="1" x14ac:dyDescent="0.3">
      <c r="B257" s="116"/>
      <c r="D257" s="109" t="s">
        <v>134</v>
      </c>
      <c r="E257" s="123" t="s">
        <v>1</v>
      </c>
      <c r="F257" s="118" t="s">
        <v>214</v>
      </c>
      <c r="H257" s="119">
        <v>0.36899999999999999</v>
      </c>
      <c r="L257" s="116"/>
      <c r="M257" s="120"/>
      <c r="N257" s="121"/>
      <c r="O257" s="121"/>
      <c r="P257" s="121"/>
      <c r="Q257" s="121"/>
      <c r="R257" s="121"/>
      <c r="S257" s="121"/>
      <c r="T257" s="122"/>
      <c r="AT257" s="123" t="s">
        <v>134</v>
      </c>
      <c r="AU257" s="123" t="s">
        <v>48</v>
      </c>
      <c r="AV257" s="117" t="s">
        <v>48</v>
      </c>
      <c r="AW257" s="117" t="s">
        <v>27</v>
      </c>
      <c r="AX257" s="117" t="s">
        <v>45</v>
      </c>
      <c r="AY257" s="123" t="s">
        <v>81</v>
      </c>
    </row>
    <row r="258" spans="2:65" s="117" customFormat="1" x14ac:dyDescent="0.3">
      <c r="B258" s="116"/>
      <c r="D258" s="109" t="s">
        <v>134</v>
      </c>
      <c r="E258" s="123" t="s">
        <v>1</v>
      </c>
      <c r="F258" s="118" t="s">
        <v>215</v>
      </c>
      <c r="H258" s="119">
        <v>1.1060000000000001</v>
      </c>
      <c r="L258" s="116"/>
      <c r="M258" s="120"/>
      <c r="N258" s="121"/>
      <c r="O258" s="121"/>
      <c r="P258" s="121"/>
      <c r="Q258" s="121"/>
      <c r="R258" s="121"/>
      <c r="S258" s="121"/>
      <c r="T258" s="122"/>
      <c r="AT258" s="123" t="s">
        <v>134</v>
      </c>
      <c r="AU258" s="123" t="s">
        <v>48</v>
      </c>
      <c r="AV258" s="117" t="s">
        <v>48</v>
      </c>
      <c r="AW258" s="117" t="s">
        <v>27</v>
      </c>
      <c r="AX258" s="117" t="s">
        <v>45</v>
      </c>
      <c r="AY258" s="123" t="s">
        <v>81</v>
      </c>
    </row>
    <row r="259" spans="2:65" s="117" customFormat="1" x14ac:dyDescent="0.3">
      <c r="B259" s="116"/>
      <c r="D259" s="109" t="s">
        <v>134</v>
      </c>
      <c r="E259" s="123" t="s">
        <v>1</v>
      </c>
      <c r="F259" s="118" t="s">
        <v>216</v>
      </c>
      <c r="H259" s="119">
        <v>0.73799999999999999</v>
      </c>
      <c r="L259" s="116"/>
      <c r="M259" s="120"/>
      <c r="N259" s="121"/>
      <c r="O259" s="121"/>
      <c r="P259" s="121"/>
      <c r="Q259" s="121"/>
      <c r="R259" s="121"/>
      <c r="S259" s="121"/>
      <c r="T259" s="122"/>
      <c r="AT259" s="123" t="s">
        <v>134</v>
      </c>
      <c r="AU259" s="123" t="s">
        <v>48</v>
      </c>
      <c r="AV259" s="117" t="s">
        <v>48</v>
      </c>
      <c r="AW259" s="117" t="s">
        <v>27</v>
      </c>
      <c r="AX259" s="117" t="s">
        <v>45</v>
      </c>
      <c r="AY259" s="123" t="s">
        <v>81</v>
      </c>
    </row>
    <row r="260" spans="2:65" s="117" customFormat="1" x14ac:dyDescent="0.3">
      <c r="B260" s="116"/>
      <c r="D260" s="109" t="s">
        <v>134</v>
      </c>
      <c r="E260" s="123" t="s">
        <v>1</v>
      </c>
      <c r="F260" s="118" t="s">
        <v>217</v>
      </c>
      <c r="H260" s="119">
        <v>0.73799999999999999</v>
      </c>
      <c r="L260" s="116"/>
      <c r="M260" s="120"/>
      <c r="N260" s="121"/>
      <c r="O260" s="121"/>
      <c r="P260" s="121"/>
      <c r="Q260" s="121"/>
      <c r="R260" s="121"/>
      <c r="S260" s="121"/>
      <c r="T260" s="122"/>
      <c r="AT260" s="123" t="s">
        <v>134</v>
      </c>
      <c r="AU260" s="123" t="s">
        <v>48</v>
      </c>
      <c r="AV260" s="117" t="s">
        <v>48</v>
      </c>
      <c r="AW260" s="117" t="s">
        <v>27</v>
      </c>
      <c r="AX260" s="117" t="s">
        <v>45</v>
      </c>
      <c r="AY260" s="123" t="s">
        <v>81</v>
      </c>
    </row>
    <row r="261" spans="2:65" s="125" customFormat="1" x14ac:dyDescent="0.3">
      <c r="B261" s="124"/>
      <c r="D261" s="109" t="s">
        <v>134</v>
      </c>
      <c r="E261" s="126" t="s">
        <v>1</v>
      </c>
      <c r="F261" s="127" t="s">
        <v>169</v>
      </c>
      <c r="H261" s="128">
        <v>2.9510000000000001</v>
      </c>
      <c r="L261" s="124"/>
      <c r="M261" s="129"/>
      <c r="N261" s="130"/>
      <c r="O261" s="130"/>
      <c r="P261" s="130"/>
      <c r="Q261" s="130"/>
      <c r="R261" s="130"/>
      <c r="S261" s="130"/>
      <c r="T261" s="131"/>
      <c r="AT261" s="126" t="s">
        <v>134</v>
      </c>
      <c r="AU261" s="126" t="s">
        <v>48</v>
      </c>
      <c r="AV261" s="125" t="s">
        <v>90</v>
      </c>
      <c r="AW261" s="125" t="s">
        <v>27</v>
      </c>
      <c r="AX261" s="125" t="s">
        <v>47</v>
      </c>
      <c r="AY261" s="126" t="s">
        <v>81</v>
      </c>
    </row>
    <row r="262" spans="2:65" s="20" customFormat="1" ht="25.5" customHeight="1" x14ac:dyDescent="0.3">
      <c r="B262" s="17"/>
      <c r="C262" s="98" t="s">
        <v>352</v>
      </c>
      <c r="D262" s="98" t="s">
        <v>84</v>
      </c>
      <c r="E262" s="99" t="s">
        <v>353</v>
      </c>
      <c r="F262" s="100" t="s">
        <v>354</v>
      </c>
      <c r="G262" s="101" t="s">
        <v>189</v>
      </c>
      <c r="H262" s="102">
        <v>13.396000000000001</v>
      </c>
      <c r="I262" s="115"/>
      <c r="J262" s="103">
        <f>ROUND(I262*H262,2)</f>
        <v>0</v>
      </c>
      <c r="K262" s="100" t="s">
        <v>86</v>
      </c>
      <c r="L262" s="17"/>
      <c r="M262" s="104" t="s">
        <v>1</v>
      </c>
      <c r="N262" s="105" t="s">
        <v>34</v>
      </c>
      <c r="O262" s="18"/>
      <c r="P262" s="106">
        <f>O262*H262</f>
        <v>0</v>
      </c>
      <c r="Q262" s="106">
        <v>0</v>
      </c>
      <c r="R262" s="106">
        <f>Q262*H262</f>
        <v>0</v>
      </c>
      <c r="S262" s="106">
        <v>7.5999999999999998E-2</v>
      </c>
      <c r="T262" s="107">
        <f>S262*H262</f>
        <v>1.0180960000000001</v>
      </c>
      <c r="AR262" s="6" t="s">
        <v>90</v>
      </c>
      <c r="AT262" s="6" t="s">
        <v>84</v>
      </c>
      <c r="AU262" s="6" t="s">
        <v>48</v>
      </c>
      <c r="AY262" s="6" t="s">
        <v>81</v>
      </c>
      <c r="BE262" s="108">
        <f>IF(N262="základní",J262,0)</f>
        <v>0</v>
      </c>
      <c r="BF262" s="108">
        <f>IF(N262="snížená",J262,0)</f>
        <v>0</v>
      </c>
      <c r="BG262" s="108">
        <f>IF(N262="zákl. přenesená",J262,0)</f>
        <v>0</v>
      </c>
      <c r="BH262" s="108">
        <f>IF(N262="sníž. přenesená",J262,0)</f>
        <v>0</v>
      </c>
      <c r="BI262" s="108">
        <f>IF(N262="nulová",J262,0)</f>
        <v>0</v>
      </c>
      <c r="BJ262" s="6" t="s">
        <v>47</v>
      </c>
      <c r="BK262" s="108">
        <f>ROUND(I262*H262,2)</f>
        <v>0</v>
      </c>
      <c r="BL262" s="6" t="s">
        <v>90</v>
      </c>
      <c r="BM262" s="6" t="s">
        <v>355</v>
      </c>
    </row>
    <row r="263" spans="2:65" s="133" customFormat="1" x14ac:dyDescent="0.3">
      <c r="B263" s="132"/>
      <c r="D263" s="109" t="s">
        <v>134</v>
      </c>
      <c r="E263" s="134" t="s">
        <v>1</v>
      </c>
      <c r="F263" s="135" t="s">
        <v>182</v>
      </c>
      <c r="H263" s="134" t="s">
        <v>1</v>
      </c>
      <c r="L263" s="132"/>
      <c r="M263" s="136"/>
      <c r="N263" s="137"/>
      <c r="O263" s="137"/>
      <c r="P263" s="137"/>
      <c r="Q263" s="137"/>
      <c r="R263" s="137"/>
      <c r="S263" s="137"/>
      <c r="T263" s="138"/>
      <c r="AT263" s="134" t="s">
        <v>134</v>
      </c>
      <c r="AU263" s="134" t="s">
        <v>48</v>
      </c>
      <c r="AV263" s="133" t="s">
        <v>47</v>
      </c>
      <c r="AW263" s="133" t="s">
        <v>27</v>
      </c>
      <c r="AX263" s="133" t="s">
        <v>45</v>
      </c>
      <c r="AY263" s="134" t="s">
        <v>81</v>
      </c>
    </row>
    <row r="264" spans="2:65" s="117" customFormat="1" x14ac:dyDescent="0.3">
      <c r="B264" s="116"/>
      <c r="D264" s="109" t="s">
        <v>134</v>
      </c>
      <c r="E264" s="123" t="s">
        <v>1</v>
      </c>
      <c r="F264" s="118" t="s">
        <v>356</v>
      </c>
      <c r="H264" s="119">
        <v>1.7729999999999999</v>
      </c>
      <c r="L264" s="116"/>
      <c r="M264" s="120"/>
      <c r="N264" s="121"/>
      <c r="O264" s="121"/>
      <c r="P264" s="121"/>
      <c r="Q264" s="121"/>
      <c r="R264" s="121"/>
      <c r="S264" s="121"/>
      <c r="T264" s="122"/>
      <c r="AT264" s="123" t="s">
        <v>134</v>
      </c>
      <c r="AU264" s="123" t="s">
        <v>48</v>
      </c>
      <c r="AV264" s="117" t="s">
        <v>48</v>
      </c>
      <c r="AW264" s="117" t="s">
        <v>27</v>
      </c>
      <c r="AX264" s="117" t="s">
        <v>45</v>
      </c>
      <c r="AY264" s="123" t="s">
        <v>81</v>
      </c>
    </row>
    <row r="265" spans="2:65" s="117" customFormat="1" x14ac:dyDescent="0.3">
      <c r="B265" s="116"/>
      <c r="D265" s="109" t="s">
        <v>134</v>
      </c>
      <c r="E265" s="123" t="s">
        <v>1</v>
      </c>
      <c r="F265" s="118" t="s">
        <v>357</v>
      </c>
      <c r="H265" s="119">
        <v>1.7729999999999999</v>
      </c>
      <c r="L265" s="116"/>
      <c r="M265" s="120"/>
      <c r="N265" s="121"/>
      <c r="O265" s="121"/>
      <c r="P265" s="121"/>
      <c r="Q265" s="121"/>
      <c r="R265" s="121"/>
      <c r="S265" s="121"/>
      <c r="T265" s="122"/>
      <c r="AT265" s="123" t="s">
        <v>134</v>
      </c>
      <c r="AU265" s="123" t="s">
        <v>48</v>
      </c>
      <c r="AV265" s="117" t="s">
        <v>48</v>
      </c>
      <c r="AW265" s="117" t="s">
        <v>27</v>
      </c>
      <c r="AX265" s="117" t="s">
        <v>45</v>
      </c>
      <c r="AY265" s="123" t="s">
        <v>81</v>
      </c>
    </row>
    <row r="266" spans="2:65" s="117" customFormat="1" x14ac:dyDescent="0.3">
      <c r="B266" s="116"/>
      <c r="D266" s="109" t="s">
        <v>134</v>
      </c>
      <c r="E266" s="123" t="s">
        <v>1</v>
      </c>
      <c r="F266" s="118" t="s">
        <v>358</v>
      </c>
      <c r="H266" s="119">
        <v>1.5760000000000001</v>
      </c>
      <c r="L266" s="116"/>
      <c r="M266" s="120"/>
      <c r="N266" s="121"/>
      <c r="O266" s="121"/>
      <c r="P266" s="121"/>
      <c r="Q266" s="121"/>
      <c r="R266" s="121"/>
      <c r="S266" s="121"/>
      <c r="T266" s="122"/>
      <c r="AT266" s="123" t="s">
        <v>134</v>
      </c>
      <c r="AU266" s="123" t="s">
        <v>48</v>
      </c>
      <c r="AV266" s="117" t="s">
        <v>48</v>
      </c>
      <c r="AW266" s="117" t="s">
        <v>27</v>
      </c>
      <c r="AX266" s="117" t="s">
        <v>45</v>
      </c>
      <c r="AY266" s="123" t="s">
        <v>81</v>
      </c>
    </row>
    <row r="267" spans="2:65" s="117" customFormat="1" x14ac:dyDescent="0.3">
      <c r="B267" s="116"/>
      <c r="D267" s="109" t="s">
        <v>134</v>
      </c>
      <c r="E267" s="123" t="s">
        <v>1</v>
      </c>
      <c r="F267" s="118" t="s">
        <v>359</v>
      </c>
      <c r="H267" s="119">
        <v>1.7729999999999999</v>
      </c>
      <c r="L267" s="116"/>
      <c r="M267" s="120"/>
      <c r="N267" s="121"/>
      <c r="O267" s="121"/>
      <c r="P267" s="121"/>
      <c r="Q267" s="121"/>
      <c r="R267" s="121"/>
      <c r="S267" s="121"/>
      <c r="T267" s="122"/>
      <c r="AT267" s="123" t="s">
        <v>134</v>
      </c>
      <c r="AU267" s="123" t="s">
        <v>48</v>
      </c>
      <c r="AV267" s="117" t="s">
        <v>48</v>
      </c>
      <c r="AW267" s="117" t="s">
        <v>27</v>
      </c>
      <c r="AX267" s="117" t="s">
        <v>45</v>
      </c>
      <c r="AY267" s="123" t="s">
        <v>81</v>
      </c>
    </row>
    <row r="268" spans="2:65" s="117" customFormat="1" x14ac:dyDescent="0.3">
      <c r="B268" s="116"/>
      <c r="D268" s="109" t="s">
        <v>134</v>
      </c>
      <c r="E268" s="123" t="s">
        <v>1</v>
      </c>
      <c r="F268" s="118" t="s">
        <v>360</v>
      </c>
      <c r="H268" s="119">
        <v>1.5760000000000001</v>
      </c>
      <c r="L268" s="116"/>
      <c r="M268" s="120"/>
      <c r="N268" s="121"/>
      <c r="O268" s="121"/>
      <c r="P268" s="121"/>
      <c r="Q268" s="121"/>
      <c r="R268" s="121"/>
      <c r="S268" s="121"/>
      <c r="T268" s="122"/>
      <c r="AT268" s="123" t="s">
        <v>134</v>
      </c>
      <c r="AU268" s="123" t="s">
        <v>48</v>
      </c>
      <c r="AV268" s="117" t="s">
        <v>48</v>
      </c>
      <c r="AW268" s="117" t="s">
        <v>27</v>
      </c>
      <c r="AX268" s="117" t="s">
        <v>45</v>
      </c>
      <c r="AY268" s="123" t="s">
        <v>81</v>
      </c>
    </row>
    <row r="269" spans="2:65" s="117" customFormat="1" x14ac:dyDescent="0.3">
      <c r="B269" s="116"/>
      <c r="D269" s="109" t="s">
        <v>134</v>
      </c>
      <c r="E269" s="123" t="s">
        <v>1</v>
      </c>
      <c r="F269" s="118" t="s">
        <v>361</v>
      </c>
      <c r="H269" s="119">
        <v>1.7729999999999999</v>
      </c>
      <c r="L269" s="116"/>
      <c r="M269" s="120"/>
      <c r="N269" s="121"/>
      <c r="O269" s="121"/>
      <c r="P269" s="121"/>
      <c r="Q269" s="121"/>
      <c r="R269" s="121"/>
      <c r="S269" s="121"/>
      <c r="T269" s="122"/>
      <c r="AT269" s="123" t="s">
        <v>134</v>
      </c>
      <c r="AU269" s="123" t="s">
        <v>48</v>
      </c>
      <c r="AV269" s="117" t="s">
        <v>48</v>
      </c>
      <c r="AW269" s="117" t="s">
        <v>27</v>
      </c>
      <c r="AX269" s="117" t="s">
        <v>45</v>
      </c>
      <c r="AY269" s="123" t="s">
        <v>81</v>
      </c>
    </row>
    <row r="270" spans="2:65" s="117" customFormat="1" x14ac:dyDescent="0.3">
      <c r="B270" s="116"/>
      <c r="D270" s="109" t="s">
        <v>134</v>
      </c>
      <c r="E270" s="123" t="s">
        <v>1</v>
      </c>
      <c r="F270" s="118" t="s">
        <v>362</v>
      </c>
      <c r="H270" s="119">
        <v>1.7729999999999999</v>
      </c>
      <c r="L270" s="116"/>
      <c r="M270" s="120"/>
      <c r="N270" s="121"/>
      <c r="O270" s="121"/>
      <c r="P270" s="121"/>
      <c r="Q270" s="121"/>
      <c r="R270" s="121"/>
      <c r="S270" s="121"/>
      <c r="T270" s="122"/>
      <c r="AT270" s="123" t="s">
        <v>134</v>
      </c>
      <c r="AU270" s="123" t="s">
        <v>48</v>
      </c>
      <c r="AV270" s="117" t="s">
        <v>48</v>
      </c>
      <c r="AW270" s="117" t="s">
        <v>27</v>
      </c>
      <c r="AX270" s="117" t="s">
        <v>45</v>
      </c>
      <c r="AY270" s="123" t="s">
        <v>81</v>
      </c>
    </row>
    <row r="271" spans="2:65" s="117" customFormat="1" x14ac:dyDescent="0.3">
      <c r="B271" s="116"/>
      <c r="D271" s="109" t="s">
        <v>134</v>
      </c>
      <c r="E271" s="123" t="s">
        <v>1</v>
      </c>
      <c r="F271" s="118" t="s">
        <v>363</v>
      </c>
      <c r="H271" s="119">
        <v>1.379</v>
      </c>
      <c r="L271" s="116"/>
      <c r="M271" s="120"/>
      <c r="N271" s="121"/>
      <c r="O271" s="121"/>
      <c r="P271" s="121"/>
      <c r="Q271" s="121"/>
      <c r="R271" s="121"/>
      <c r="S271" s="121"/>
      <c r="T271" s="122"/>
      <c r="AT271" s="123" t="s">
        <v>134</v>
      </c>
      <c r="AU271" s="123" t="s">
        <v>48</v>
      </c>
      <c r="AV271" s="117" t="s">
        <v>48</v>
      </c>
      <c r="AW271" s="117" t="s">
        <v>27</v>
      </c>
      <c r="AX271" s="117" t="s">
        <v>45</v>
      </c>
      <c r="AY271" s="123" t="s">
        <v>81</v>
      </c>
    </row>
    <row r="272" spans="2:65" s="125" customFormat="1" x14ac:dyDescent="0.3">
      <c r="B272" s="124"/>
      <c r="D272" s="109" t="s">
        <v>134</v>
      </c>
      <c r="E272" s="126" t="s">
        <v>1</v>
      </c>
      <c r="F272" s="127" t="s">
        <v>169</v>
      </c>
      <c r="H272" s="128">
        <v>13.396000000000001</v>
      </c>
      <c r="L272" s="124"/>
      <c r="M272" s="129"/>
      <c r="N272" s="130"/>
      <c r="O272" s="130"/>
      <c r="P272" s="130"/>
      <c r="Q272" s="130"/>
      <c r="R272" s="130"/>
      <c r="S272" s="130"/>
      <c r="T272" s="131"/>
      <c r="AT272" s="126" t="s">
        <v>134</v>
      </c>
      <c r="AU272" s="126" t="s">
        <v>48</v>
      </c>
      <c r="AV272" s="125" t="s">
        <v>90</v>
      </c>
      <c r="AW272" s="125" t="s">
        <v>27</v>
      </c>
      <c r="AX272" s="125" t="s">
        <v>47</v>
      </c>
      <c r="AY272" s="126" t="s">
        <v>81</v>
      </c>
    </row>
    <row r="273" spans="2:65" s="20" customFormat="1" ht="38.25" customHeight="1" x14ac:dyDescent="0.3">
      <c r="B273" s="17"/>
      <c r="C273" s="98" t="s">
        <v>364</v>
      </c>
      <c r="D273" s="98" t="s">
        <v>84</v>
      </c>
      <c r="E273" s="99" t="s">
        <v>365</v>
      </c>
      <c r="F273" s="100" t="s">
        <v>366</v>
      </c>
      <c r="G273" s="101" t="s">
        <v>204</v>
      </c>
      <c r="H273" s="102">
        <v>2</v>
      </c>
      <c r="I273" s="115"/>
      <c r="J273" s="103">
        <f>ROUND(I273*H273,2)</f>
        <v>0</v>
      </c>
      <c r="K273" s="100" t="s">
        <v>86</v>
      </c>
      <c r="L273" s="17"/>
      <c r="M273" s="104" t="s">
        <v>1</v>
      </c>
      <c r="N273" s="105" t="s">
        <v>34</v>
      </c>
      <c r="O273" s="18"/>
      <c r="P273" s="106">
        <f>O273*H273</f>
        <v>0</v>
      </c>
      <c r="Q273" s="106">
        <v>0</v>
      </c>
      <c r="R273" s="106">
        <f>Q273*H273</f>
        <v>0</v>
      </c>
      <c r="S273" s="106">
        <v>1.2E-2</v>
      </c>
      <c r="T273" s="107">
        <f>S273*H273</f>
        <v>2.4E-2</v>
      </c>
      <c r="AR273" s="6" t="s">
        <v>90</v>
      </c>
      <c r="AT273" s="6" t="s">
        <v>84</v>
      </c>
      <c r="AU273" s="6" t="s">
        <v>48</v>
      </c>
      <c r="AY273" s="6" t="s">
        <v>81</v>
      </c>
      <c r="BE273" s="108">
        <f>IF(N273="základní",J273,0)</f>
        <v>0</v>
      </c>
      <c r="BF273" s="108">
        <f>IF(N273="snížená",J273,0)</f>
        <v>0</v>
      </c>
      <c r="BG273" s="108">
        <f>IF(N273="zákl. přenesená",J273,0)</f>
        <v>0</v>
      </c>
      <c r="BH273" s="108">
        <f>IF(N273="sníž. přenesená",J273,0)</f>
        <v>0</v>
      </c>
      <c r="BI273" s="108">
        <f>IF(N273="nulová",J273,0)</f>
        <v>0</v>
      </c>
      <c r="BJ273" s="6" t="s">
        <v>47</v>
      </c>
      <c r="BK273" s="108">
        <f>ROUND(I273*H273,2)</f>
        <v>0</v>
      </c>
      <c r="BL273" s="6" t="s">
        <v>90</v>
      </c>
      <c r="BM273" s="6" t="s">
        <v>367</v>
      </c>
    </row>
    <row r="274" spans="2:65" s="20" customFormat="1" ht="38.25" customHeight="1" x14ac:dyDescent="0.3">
      <c r="B274" s="17"/>
      <c r="C274" s="98" t="s">
        <v>368</v>
      </c>
      <c r="D274" s="98" t="s">
        <v>84</v>
      </c>
      <c r="E274" s="99" t="s">
        <v>369</v>
      </c>
      <c r="F274" s="100" t="s">
        <v>370</v>
      </c>
      <c r="G274" s="101" t="s">
        <v>204</v>
      </c>
      <c r="H274" s="102">
        <v>1</v>
      </c>
      <c r="I274" s="115"/>
      <c r="J274" s="103">
        <f>ROUND(I274*H274,2)</f>
        <v>0</v>
      </c>
      <c r="K274" s="100" t="s">
        <v>86</v>
      </c>
      <c r="L274" s="17"/>
      <c r="M274" s="104" t="s">
        <v>1</v>
      </c>
      <c r="N274" s="105" t="s">
        <v>34</v>
      </c>
      <c r="O274" s="18"/>
      <c r="P274" s="106">
        <f>O274*H274</f>
        <v>0</v>
      </c>
      <c r="Q274" s="106">
        <v>0</v>
      </c>
      <c r="R274" s="106">
        <f>Q274*H274</f>
        <v>0</v>
      </c>
      <c r="S274" s="106">
        <v>2.5000000000000001E-2</v>
      </c>
      <c r="T274" s="107">
        <f>S274*H274</f>
        <v>2.5000000000000001E-2</v>
      </c>
      <c r="AR274" s="6" t="s">
        <v>90</v>
      </c>
      <c r="AT274" s="6" t="s">
        <v>84</v>
      </c>
      <c r="AU274" s="6" t="s">
        <v>48</v>
      </c>
      <c r="AY274" s="6" t="s">
        <v>81</v>
      </c>
      <c r="BE274" s="108">
        <f>IF(N274="základní",J274,0)</f>
        <v>0</v>
      </c>
      <c r="BF274" s="108">
        <f>IF(N274="snížená",J274,0)</f>
        <v>0</v>
      </c>
      <c r="BG274" s="108">
        <f>IF(N274="zákl. přenesená",J274,0)</f>
        <v>0</v>
      </c>
      <c r="BH274" s="108">
        <f>IF(N274="sníž. přenesená",J274,0)</f>
        <v>0</v>
      </c>
      <c r="BI274" s="108">
        <f>IF(N274="nulová",J274,0)</f>
        <v>0</v>
      </c>
      <c r="BJ274" s="6" t="s">
        <v>47</v>
      </c>
      <c r="BK274" s="108">
        <f>ROUND(I274*H274,2)</f>
        <v>0</v>
      </c>
      <c r="BL274" s="6" t="s">
        <v>90</v>
      </c>
      <c r="BM274" s="6" t="s">
        <v>371</v>
      </c>
    </row>
    <row r="275" spans="2:65" s="117" customFormat="1" x14ac:dyDescent="0.3">
      <c r="B275" s="116"/>
      <c r="D275" s="109" t="s">
        <v>134</v>
      </c>
      <c r="E275" s="123" t="s">
        <v>1</v>
      </c>
      <c r="F275" s="118" t="s">
        <v>372</v>
      </c>
      <c r="H275" s="119">
        <v>1</v>
      </c>
      <c r="L275" s="116"/>
      <c r="M275" s="120"/>
      <c r="N275" s="121"/>
      <c r="O275" s="121"/>
      <c r="P275" s="121"/>
      <c r="Q275" s="121"/>
      <c r="R275" s="121"/>
      <c r="S275" s="121"/>
      <c r="T275" s="122"/>
      <c r="AT275" s="123" t="s">
        <v>134</v>
      </c>
      <c r="AU275" s="123" t="s">
        <v>48</v>
      </c>
      <c r="AV275" s="117" t="s">
        <v>48</v>
      </c>
      <c r="AW275" s="117" t="s">
        <v>27</v>
      </c>
      <c r="AX275" s="117" t="s">
        <v>45</v>
      </c>
      <c r="AY275" s="123" t="s">
        <v>81</v>
      </c>
    </row>
    <row r="276" spans="2:65" s="125" customFormat="1" x14ac:dyDescent="0.3">
      <c r="B276" s="124"/>
      <c r="D276" s="109" t="s">
        <v>134</v>
      </c>
      <c r="E276" s="126" t="s">
        <v>1</v>
      </c>
      <c r="F276" s="127" t="s">
        <v>169</v>
      </c>
      <c r="H276" s="128">
        <v>1</v>
      </c>
      <c r="L276" s="124"/>
      <c r="M276" s="129"/>
      <c r="N276" s="130"/>
      <c r="O276" s="130"/>
      <c r="P276" s="130"/>
      <c r="Q276" s="130"/>
      <c r="R276" s="130"/>
      <c r="S276" s="130"/>
      <c r="T276" s="131"/>
      <c r="AT276" s="126" t="s">
        <v>134</v>
      </c>
      <c r="AU276" s="126" t="s">
        <v>48</v>
      </c>
      <c r="AV276" s="125" t="s">
        <v>90</v>
      </c>
      <c r="AW276" s="125" t="s">
        <v>27</v>
      </c>
      <c r="AX276" s="125" t="s">
        <v>47</v>
      </c>
      <c r="AY276" s="126" t="s">
        <v>81</v>
      </c>
    </row>
    <row r="277" spans="2:65" s="20" customFormat="1" ht="38.25" customHeight="1" x14ac:dyDescent="0.3">
      <c r="B277" s="17"/>
      <c r="C277" s="98" t="s">
        <v>373</v>
      </c>
      <c r="D277" s="98" t="s">
        <v>84</v>
      </c>
      <c r="E277" s="99" t="s">
        <v>374</v>
      </c>
      <c r="F277" s="100" t="s">
        <v>375</v>
      </c>
      <c r="G277" s="101" t="s">
        <v>204</v>
      </c>
      <c r="H277" s="102">
        <v>2</v>
      </c>
      <c r="I277" s="115"/>
      <c r="J277" s="103">
        <f>ROUND(I277*H277,2)</f>
        <v>0</v>
      </c>
      <c r="K277" s="100" t="s">
        <v>86</v>
      </c>
      <c r="L277" s="17"/>
      <c r="M277" s="104" t="s">
        <v>1</v>
      </c>
      <c r="N277" s="105" t="s">
        <v>34</v>
      </c>
      <c r="O277" s="18"/>
      <c r="P277" s="106">
        <f>O277*H277</f>
        <v>0</v>
      </c>
      <c r="Q277" s="106">
        <v>0</v>
      </c>
      <c r="R277" s="106">
        <f>Q277*H277</f>
        <v>0</v>
      </c>
      <c r="S277" s="106">
        <v>6.9000000000000006E-2</v>
      </c>
      <c r="T277" s="107">
        <f>S277*H277</f>
        <v>0.13800000000000001</v>
      </c>
      <c r="AR277" s="6" t="s">
        <v>90</v>
      </c>
      <c r="AT277" s="6" t="s">
        <v>84</v>
      </c>
      <c r="AU277" s="6" t="s">
        <v>48</v>
      </c>
      <c r="AY277" s="6" t="s">
        <v>81</v>
      </c>
      <c r="BE277" s="108">
        <f>IF(N277="základní",J277,0)</f>
        <v>0</v>
      </c>
      <c r="BF277" s="108">
        <f>IF(N277="snížená",J277,0)</f>
        <v>0</v>
      </c>
      <c r="BG277" s="108">
        <f>IF(N277="zákl. přenesená",J277,0)</f>
        <v>0</v>
      </c>
      <c r="BH277" s="108">
        <f>IF(N277="sníž. přenesená",J277,0)</f>
        <v>0</v>
      </c>
      <c r="BI277" s="108">
        <f>IF(N277="nulová",J277,0)</f>
        <v>0</v>
      </c>
      <c r="BJ277" s="6" t="s">
        <v>47</v>
      </c>
      <c r="BK277" s="108">
        <f>ROUND(I277*H277,2)</f>
        <v>0</v>
      </c>
      <c r="BL277" s="6" t="s">
        <v>90</v>
      </c>
      <c r="BM277" s="6" t="s">
        <v>376</v>
      </c>
    </row>
    <row r="278" spans="2:65" s="133" customFormat="1" x14ac:dyDescent="0.3">
      <c r="B278" s="132"/>
      <c r="D278" s="109" t="s">
        <v>134</v>
      </c>
      <c r="E278" s="134" t="s">
        <v>1</v>
      </c>
      <c r="F278" s="135" t="s">
        <v>182</v>
      </c>
      <c r="H278" s="134" t="s">
        <v>1</v>
      </c>
      <c r="L278" s="132"/>
      <c r="M278" s="136"/>
      <c r="N278" s="137"/>
      <c r="O278" s="137"/>
      <c r="P278" s="137"/>
      <c r="Q278" s="137"/>
      <c r="R278" s="137"/>
      <c r="S278" s="137"/>
      <c r="T278" s="138"/>
      <c r="AT278" s="134" t="s">
        <v>134</v>
      </c>
      <c r="AU278" s="134" t="s">
        <v>48</v>
      </c>
      <c r="AV278" s="133" t="s">
        <v>47</v>
      </c>
      <c r="AW278" s="133" t="s">
        <v>27</v>
      </c>
      <c r="AX278" s="133" t="s">
        <v>45</v>
      </c>
      <c r="AY278" s="134" t="s">
        <v>81</v>
      </c>
    </row>
    <row r="279" spans="2:65" s="133" customFormat="1" x14ac:dyDescent="0.3">
      <c r="B279" s="132"/>
      <c r="D279" s="109" t="s">
        <v>134</v>
      </c>
      <c r="E279" s="134" t="s">
        <v>1</v>
      </c>
      <c r="F279" s="135" t="s">
        <v>377</v>
      </c>
      <c r="H279" s="134" t="s">
        <v>1</v>
      </c>
      <c r="L279" s="132"/>
      <c r="M279" s="136"/>
      <c r="N279" s="137"/>
      <c r="O279" s="137"/>
      <c r="P279" s="137"/>
      <c r="Q279" s="137"/>
      <c r="R279" s="137"/>
      <c r="S279" s="137"/>
      <c r="T279" s="138"/>
      <c r="AT279" s="134" t="s">
        <v>134</v>
      </c>
      <c r="AU279" s="134" t="s">
        <v>48</v>
      </c>
      <c r="AV279" s="133" t="s">
        <v>47</v>
      </c>
      <c r="AW279" s="133" t="s">
        <v>27</v>
      </c>
      <c r="AX279" s="133" t="s">
        <v>45</v>
      </c>
      <c r="AY279" s="134" t="s">
        <v>81</v>
      </c>
    </row>
    <row r="280" spans="2:65" s="117" customFormat="1" x14ac:dyDescent="0.3">
      <c r="B280" s="116"/>
      <c r="D280" s="109" t="s">
        <v>134</v>
      </c>
      <c r="E280" s="123" t="s">
        <v>1</v>
      </c>
      <c r="F280" s="118" t="s">
        <v>378</v>
      </c>
      <c r="H280" s="119">
        <v>1</v>
      </c>
      <c r="L280" s="116"/>
      <c r="M280" s="120"/>
      <c r="N280" s="121"/>
      <c r="O280" s="121"/>
      <c r="P280" s="121"/>
      <c r="Q280" s="121"/>
      <c r="R280" s="121"/>
      <c r="S280" s="121"/>
      <c r="T280" s="122"/>
      <c r="AT280" s="123" t="s">
        <v>134</v>
      </c>
      <c r="AU280" s="123" t="s">
        <v>48</v>
      </c>
      <c r="AV280" s="117" t="s">
        <v>48</v>
      </c>
      <c r="AW280" s="117" t="s">
        <v>27</v>
      </c>
      <c r="AX280" s="117" t="s">
        <v>45</v>
      </c>
      <c r="AY280" s="123" t="s">
        <v>81</v>
      </c>
    </row>
    <row r="281" spans="2:65" s="117" customFormat="1" x14ac:dyDescent="0.3">
      <c r="B281" s="116"/>
      <c r="D281" s="109" t="s">
        <v>134</v>
      </c>
      <c r="E281" s="123" t="s">
        <v>1</v>
      </c>
      <c r="F281" s="118" t="s">
        <v>379</v>
      </c>
      <c r="H281" s="119">
        <v>1</v>
      </c>
      <c r="L281" s="116"/>
      <c r="M281" s="120"/>
      <c r="N281" s="121"/>
      <c r="O281" s="121"/>
      <c r="P281" s="121"/>
      <c r="Q281" s="121"/>
      <c r="R281" s="121"/>
      <c r="S281" s="121"/>
      <c r="T281" s="122"/>
      <c r="AT281" s="123" t="s">
        <v>134</v>
      </c>
      <c r="AU281" s="123" t="s">
        <v>48</v>
      </c>
      <c r="AV281" s="117" t="s">
        <v>48</v>
      </c>
      <c r="AW281" s="117" t="s">
        <v>27</v>
      </c>
      <c r="AX281" s="117" t="s">
        <v>45</v>
      </c>
      <c r="AY281" s="123" t="s">
        <v>81</v>
      </c>
    </row>
    <row r="282" spans="2:65" s="125" customFormat="1" x14ac:dyDescent="0.3">
      <c r="B282" s="124"/>
      <c r="D282" s="109" t="s">
        <v>134</v>
      </c>
      <c r="E282" s="126" t="s">
        <v>1</v>
      </c>
      <c r="F282" s="127" t="s">
        <v>169</v>
      </c>
      <c r="H282" s="128">
        <v>2</v>
      </c>
      <c r="L282" s="124"/>
      <c r="M282" s="129"/>
      <c r="N282" s="130"/>
      <c r="O282" s="130"/>
      <c r="P282" s="130"/>
      <c r="Q282" s="130"/>
      <c r="R282" s="130"/>
      <c r="S282" s="130"/>
      <c r="T282" s="131"/>
      <c r="AT282" s="126" t="s">
        <v>134</v>
      </c>
      <c r="AU282" s="126" t="s">
        <v>48</v>
      </c>
      <c r="AV282" s="125" t="s">
        <v>90</v>
      </c>
      <c r="AW282" s="125" t="s">
        <v>27</v>
      </c>
      <c r="AX282" s="125" t="s">
        <v>47</v>
      </c>
      <c r="AY282" s="126" t="s">
        <v>81</v>
      </c>
    </row>
    <row r="283" spans="2:65" s="20" customFormat="1" ht="38.25" customHeight="1" x14ac:dyDescent="0.3">
      <c r="B283" s="17"/>
      <c r="C283" s="98" t="s">
        <v>380</v>
      </c>
      <c r="D283" s="98" t="s">
        <v>84</v>
      </c>
      <c r="E283" s="99" t="s">
        <v>381</v>
      </c>
      <c r="F283" s="100" t="s">
        <v>382</v>
      </c>
      <c r="G283" s="101" t="s">
        <v>204</v>
      </c>
      <c r="H283" s="102">
        <v>2</v>
      </c>
      <c r="I283" s="115"/>
      <c r="J283" s="103">
        <f>ROUND(I283*H283,2)</f>
        <v>0</v>
      </c>
      <c r="K283" s="100" t="s">
        <v>86</v>
      </c>
      <c r="L283" s="17"/>
      <c r="M283" s="104" t="s">
        <v>1</v>
      </c>
      <c r="N283" s="105" t="s">
        <v>34</v>
      </c>
      <c r="O283" s="18"/>
      <c r="P283" s="106">
        <f>O283*H283</f>
        <v>0</v>
      </c>
      <c r="Q283" s="106">
        <v>0</v>
      </c>
      <c r="R283" s="106">
        <f>Q283*H283</f>
        <v>0</v>
      </c>
      <c r="S283" s="106">
        <v>0.20699999999999999</v>
      </c>
      <c r="T283" s="107">
        <f>S283*H283</f>
        <v>0.41399999999999998</v>
      </c>
      <c r="AR283" s="6" t="s">
        <v>90</v>
      </c>
      <c r="AT283" s="6" t="s">
        <v>84</v>
      </c>
      <c r="AU283" s="6" t="s">
        <v>48</v>
      </c>
      <c r="AY283" s="6" t="s">
        <v>81</v>
      </c>
      <c r="BE283" s="108">
        <f>IF(N283="základní",J283,0)</f>
        <v>0</v>
      </c>
      <c r="BF283" s="108">
        <f>IF(N283="snížená",J283,0)</f>
        <v>0</v>
      </c>
      <c r="BG283" s="108">
        <f>IF(N283="zákl. přenesená",J283,0)</f>
        <v>0</v>
      </c>
      <c r="BH283" s="108">
        <f>IF(N283="sníž. přenesená",J283,0)</f>
        <v>0</v>
      </c>
      <c r="BI283" s="108">
        <f>IF(N283="nulová",J283,0)</f>
        <v>0</v>
      </c>
      <c r="BJ283" s="6" t="s">
        <v>47</v>
      </c>
      <c r="BK283" s="108">
        <f>ROUND(I283*H283,2)</f>
        <v>0</v>
      </c>
      <c r="BL283" s="6" t="s">
        <v>90</v>
      </c>
      <c r="BM283" s="6" t="s">
        <v>383</v>
      </c>
    </row>
    <row r="284" spans="2:65" s="133" customFormat="1" x14ac:dyDescent="0.3">
      <c r="B284" s="132"/>
      <c r="D284" s="109" t="s">
        <v>134</v>
      </c>
      <c r="E284" s="134" t="s">
        <v>1</v>
      </c>
      <c r="F284" s="135" t="s">
        <v>182</v>
      </c>
      <c r="H284" s="134" t="s">
        <v>1</v>
      </c>
      <c r="L284" s="132"/>
      <c r="M284" s="136"/>
      <c r="N284" s="137"/>
      <c r="O284" s="137"/>
      <c r="P284" s="137"/>
      <c r="Q284" s="137"/>
      <c r="R284" s="137"/>
      <c r="S284" s="137"/>
      <c r="T284" s="138"/>
      <c r="AT284" s="134" t="s">
        <v>134</v>
      </c>
      <c r="AU284" s="134" t="s">
        <v>48</v>
      </c>
      <c r="AV284" s="133" t="s">
        <v>47</v>
      </c>
      <c r="AW284" s="133" t="s">
        <v>27</v>
      </c>
      <c r="AX284" s="133" t="s">
        <v>45</v>
      </c>
      <c r="AY284" s="134" t="s">
        <v>81</v>
      </c>
    </row>
    <row r="285" spans="2:65" s="117" customFormat="1" x14ac:dyDescent="0.3">
      <c r="B285" s="116"/>
      <c r="D285" s="109" t="s">
        <v>134</v>
      </c>
      <c r="E285" s="123" t="s">
        <v>1</v>
      </c>
      <c r="F285" s="118" t="s">
        <v>384</v>
      </c>
      <c r="H285" s="119">
        <v>2</v>
      </c>
      <c r="L285" s="116"/>
      <c r="M285" s="120"/>
      <c r="N285" s="121"/>
      <c r="O285" s="121"/>
      <c r="P285" s="121"/>
      <c r="Q285" s="121"/>
      <c r="R285" s="121"/>
      <c r="S285" s="121"/>
      <c r="T285" s="122"/>
      <c r="AT285" s="123" t="s">
        <v>134</v>
      </c>
      <c r="AU285" s="123" t="s">
        <v>48</v>
      </c>
      <c r="AV285" s="117" t="s">
        <v>48</v>
      </c>
      <c r="AW285" s="117" t="s">
        <v>27</v>
      </c>
      <c r="AX285" s="117" t="s">
        <v>45</v>
      </c>
      <c r="AY285" s="123" t="s">
        <v>81</v>
      </c>
    </row>
    <row r="286" spans="2:65" s="125" customFormat="1" x14ac:dyDescent="0.3">
      <c r="B286" s="124"/>
      <c r="D286" s="109" t="s">
        <v>134</v>
      </c>
      <c r="E286" s="126" t="s">
        <v>1</v>
      </c>
      <c r="F286" s="127" t="s">
        <v>169</v>
      </c>
      <c r="H286" s="128">
        <v>2</v>
      </c>
      <c r="L286" s="124"/>
      <c r="M286" s="129"/>
      <c r="N286" s="130"/>
      <c r="O286" s="130"/>
      <c r="P286" s="130"/>
      <c r="Q286" s="130"/>
      <c r="R286" s="130"/>
      <c r="S286" s="130"/>
      <c r="T286" s="131"/>
      <c r="AT286" s="126" t="s">
        <v>134</v>
      </c>
      <c r="AU286" s="126" t="s">
        <v>48</v>
      </c>
      <c r="AV286" s="125" t="s">
        <v>90</v>
      </c>
      <c r="AW286" s="125" t="s">
        <v>27</v>
      </c>
      <c r="AX286" s="125" t="s">
        <v>47</v>
      </c>
      <c r="AY286" s="126" t="s">
        <v>81</v>
      </c>
    </row>
    <row r="287" spans="2:65" s="20" customFormat="1" ht="38.25" customHeight="1" x14ac:dyDescent="0.3">
      <c r="B287" s="17"/>
      <c r="C287" s="98" t="s">
        <v>385</v>
      </c>
      <c r="D287" s="98" t="s">
        <v>84</v>
      </c>
      <c r="E287" s="99" t="s">
        <v>386</v>
      </c>
      <c r="F287" s="100" t="s">
        <v>387</v>
      </c>
      <c r="G287" s="101" t="s">
        <v>189</v>
      </c>
      <c r="H287" s="102">
        <v>3.895</v>
      </c>
      <c r="I287" s="115"/>
      <c r="J287" s="103">
        <f>ROUND(I287*H287,2)</f>
        <v>0</v>
      </c>
      <c r="K287" s="100" t="s">
        <v>86</v>
      </c>
      <c r="L287" s="17"/>
      <c r="M287" s="104" t="s">
        <v>1</v>
      </c>
      <c r="N287" s="105" t="s">
        <v>34</v>
      </c>
      <c r="O287" s="18"/>
      <c r="P287" s="106">
        <f>O287*H287</f>
        <v>0</v>
      </c>
      <c r="Q287" s="106">
        <v>0</v>
      </c>
      <c r="R287" s="106">
        <f>Q287*H287</f>
        <v>0</v>
      </c>
      <c r="S287" s="106">
        <v>0.27</v>
      </c>
      <c r="T287" s="107">
        <f>S287*H287</f>
        <v>1.05165</v>
      </c>
      <c r="AR287" s="6" t="s">
        <v>90</v>
      </c>
      <c r="AT287" s="6" t="s">
        <v>84</v>
      </c>
      <c r="AU287" s="6" t="s">
        <v>48</v>
      </c>
      <c r="AY287" s="6" t="s">
        <v>81</v>
      </c>
      <c r="BE287" s="108">
        <f>IF(N287="základní",J287,0)</f>
        <v>0</v>
      </c>
      <c r="BF287" s="108">
        <f>IF(N287="snížená",J287,0)</f>
        <v>0</v>
      </c>
      <c r="BG287" s="108">
        <f>IF(N287="zákl. přenesená",J287,0)</f>
        <v>0</v>
      </c>
      <c r="BH287" s="108">
        <f>IF(N287="sníž. přenesená",J287,0)</f>
        <v>0</v>
      </c>
      <c r="BI287" s="108">
        <f>IF(N287="nulová",J287,0)</f>
        <v>0</v>
      </c>
      <c r="BJ287" s="6" t="s">
        <v>47</v>
      </c>
      <c r="BK287" s="108">
        <f>ROUND(I287*H287,2)</f>
        <v>0</v>
      </c>
      <c r="BL287" s="6" t="s">
        <v>90</v>
      </c>
      <c r="BM287" s="6" t="s">
        <v>388</v>
      </c>
    </row>
    <row r="288" spans="2:65" s="133" customFormat="1" x14ac:dyDescent="0.3">
      <c r="B288" s="132"/>
      <c r="D288" s="109" t="s">
        <v>134</v>
      </c>
      <c r="E288" s="134" t="s">
        <v>1</v>
      </c>
      <c r="F288" s="135" t="s">
        <v>182</v>
      </c>
      <c r="H288" s="134" t="s">
        <v>1</v>
      </c>
      <c r="L288" s="132"/>
      <c r="M288" s="136"/>
      <c r="N288" s="137"/>
      <c r="O288" s="137"/>
      <c r="P288" s="137"/>
      <c r="Q288" s="137"/>
      <c r="R288" s="137"/>
      <c r="S288" s="137"/>
      <c r="T288" s="138"/>
      <c r="AT288" s="134" t="s">
        <v>134</v>
      </c>
      <c r="AU288" s="134" t="s">
        <v>48</v>
      </c>
      <c r="AV288" s="133" t="s">
        <v>47</v>
      </c>
      <c r="AW288" s="133" t="s">
        <v>27</v>
      </c>
      <c r="AX288" s="133" t="s">
        <v>45</v>
      </c>
      <c r="AY288" s="134" t="s">
        <v>81</v>
      </c>
    </row>
    <row r="289" spans="2:65" s="133" customFormat="1" x14ac:dyDescent="0.3">
      <c r="B289" s="132"/>
      <c r="D289" s="109" t="s">
        <v>134</v>
      </c>
      <c r="E289" s="134" t="s">
        <v>1</v>
      </c>
      <c r="F289" s="135" t="s">
        <v>377</v>
      </c>
      <c r="H289" s="134" t="s">
        <v>1</v>
      </c>
      <c r="L289" s="132"/>
      <c r="M289" s="136"/>
      <c r="N289" s="137"/>
      <c r="O289" s="137"/>
      <c r="P289" s="137"/>
      <c r="Q289" s="137"/>
      <c r="R289" s="137"/>
      <c r="S289" s="137"/>
      <c r="T289" s="138"/>
      <c r="AT289" s="134" t="s">
        <v>134</v>
      </c>
      <c r="AU289" s="134" t="s">
        <v>48</v>
      </c>
      <c r="AV289" s="133" t="s">
        <v>47</v>
      </c>
      <c r="AW289" s="133" t="s">
        <v>27</v>
      </c>
      <c r="AX289" s="133" t="s">
        <v>45</v>
      </c>
      <c r="AY289" s="134" t="s">
        <v>81</v>
      </c>
    </row>
    <row r="290" spans="2:65" s="117" customFormat="1" x14ac:dyDescent="0.3">
      <c r="B290" s="116"/>
      <c r="D290" s="109" t="s">
        <v>134</v>
      </c>
      <c r="E290" s="123" t="s">
        <v>1</v>
      </c>
      <c r="F290" s="118" t="s">
        <v>389</v>
      </c>
      <c r="H290" s="119">
        <v>1.845</v>
      </c>
      <c r="L290" s="116"/>
      <c r="M290" s="120"/>
      <c r="N290" s="121"/>
      <c r="O290" s="121"/>
      <c r="P290" s="121"/>
      <c r="Q290" s="121"/>
      <c r="R290" s="121"/>
      <c r="S290" s="121"/>
      <c r="T290" s="122"/>
      <c r="AT290" s="123" t="s">
        <v>134</v>
      </c>
      <c r="AU290" s="123" t="s">
        <v>48</v>
      </c>
      <c r="AV290" s="117" t="s">
        <v>48</v>
      </c>
      <c r="AW290" s="117" t="s">
        <v>27</v>
      </c>
      <c r="AX290" s="117" t="s">
        <v>45</v>
      </c>
      <c r="AY290" s="123" t="s">
        <v>81</v>
      </c>
    </row>
    <row r="291" spans="2:65" s="117" customFormat="1" x14ac:dyDescent="0.3">
      <c r="B291" s="116"/>
      <c r="D291" s="109" t="s">
        <v>134</v>
      </c>
      <c r="E291" s="123" t="s">
        <v>1</v>
      </c>
      <c r="F291" s="118" t="s">
        <v>390</v>
      </c>
      <c r="H291" s="119">
        <v>2.0499999999999998</v>
      </c>
      <c r="L291" s="116"/>
      <c r="M291" s="120"/>
      <c r="N291" s="121"/>
      <c r="O291" s="121"/>
      <c r="P291" s="121"/>
      <c r="Q291" s="121"/>
      <c r="R291" s="121"/>
      <c r="S291" s="121"/>
      <c r="T291" s="122"/>
      <c r="AT291" s="123" t="s">
        <v>134</v>
      </c>
      <c r="AU291" s="123" t="s">
        <v>48</v>
      </c>
      <c r="AV291" s="117" t="s">
        <v>48</v>
      </c>
      <c r="AW291" s="117" t="s">
        <v>27</v>
      </c>
      <c r="AX291" s="117" t="s">
        <v>45</v>
      </c>
      <c r="AY291" s="123" t="s">
        <v>81</v>
      </c>
    </row>
    <row r="292" spans="2:65" s="125" customFormat="1" x14ac:dyDescent="0.3">
      <c r="B292" s="124"/>
      <c r="D292" s="109" t="s">
        <v>134</v>
      </c>
      <c r="E292" s="126" t="s">
        <v>1</v>
      </c>
      <c r="F292" s="127" t="s">
        <v>169</v>
      </c>
      <c r="H292" s="128">
        <v>3.895</v>
      </c>
      <c r="L292" s="124"/>
      <c r="M292" s="129"/>
      <c r="N292" s="130"/>
      <c r="O292" s="130"/>
      <c r="P292" s="130"/>
      <c r="Q292" s="130"/>
      <c r="R292" s="130"/>
      <c r="S292" s="130"/>
      <c r="T292" s="131"/>
      <c r="AT292" s="126" t="s">
        <v>134</v>
      </c>
      <c r="AU292" s="126" t="s">
        <v>48</v>
      </c>
      <c r="AV292" s="125" t="s">
        <v>90</v>
      </c>
      <c r="AW292" s="125" t="s">
        <v>27</v>
      </c>
      <c r="AX292" s="125" t="s">
        <v>47</v>
      </c>
      <c r="AY292" s="126" t="s">
        <v>81</v>
      </c>
    </row>
    <row r="293" spans="2:65" s="20" customFormat="1" ht="25.5" customHeight="1" x14ac:dyDescent="0.3">
      <c r="B293" s="17"/>
      <c r="C293" s="98" t="s">
        <v>391</v>
      </c>
      <c r="D293" s="98" t="s">
        <v>84</v>
      </c>
      <c r="E293" s="99" t="s">
        <v>392</v>
      </c>
      <c r="F293" s="100" t="s">
        <v>393</v>
      </c>
      <c r="G293" s="101" t="s">
        <v>280</v>
      </c>
      <c r="H293" s="102">
        <v>5</v>
      </c>
      <c r="I293" s="115"/>
      <c r="J293" s="103">
        <f>ROUND(I293*H293,2)</f>
        <v>0</v>
      </c>
      <c r="K293" s="100" t="s">
        <v>86</v>
      </c>
      <c r="L293" s="17"/>
      <c r="M293" s="104" t="s">
        <v>1</v>
      </c>
      <c r="N293" s="105" t="s">
        <v>34</v>
      </c>
      <c r="O293" s="18"/>
      <c r="P293" s="106">
        <f>O293*H293</f>
        <v>0</v>
      </c>
      <c r="Q293" s="106">
        <v>0</v>
      </c>
      <c r="R293" s="106">
        <f>Q293*H293</f>
        <v>0</v>
      </c>
      <c r="S293" s="106">
        <v>0.05</v>
      </c>
      <c r="T293" s="107">
        <f>S293*H293</f>
        <v>0.25</v>
      </c>
      <c r="AR293" s="6" t="s">
        <v>90</v>
      </c>
      <c r="AT293" s="6" t="s">
        <v>84</v>
      </c>
      <c r="AU293" s="6" t="s">
        <v>48</v>
      </c>
      <c r="AY293" s="6" t="s">
        <v>81</v>
      </c>
      <c r="BE293" s="108">
        <f>IF(N293="základní",J293,0)</f>
        <v>0</v>
      </c>
      <c r="BF293" s="108">
        <f>IF(N293="snížená",J293,0)</f>
        <v>0</v>
      </c>
      <c r="BG293" s="108">
        <f>IF(N293="zákl. přenesená",J293,0)</f>
        <v>0</v>
      </c>
      <c r="BH293" s="108">
        <f>IF(N293="sníž. přenesená",J293,0)</f>
        <v>0</v>
      </c>
      <c r="BI293" s="108">
        <f>IF(N293="nulová",J293,0)</f>
        <v>0</v>
      </c>
      <c r="BJ293" s="6" t="s">
        <v>47</v>
      </c>
      <c r="BK293" s="108">
        <f>ROUND(I293*H293,2)</f>
        <v>0</v>
      </c>
      <c r="BL293" s="6" t="s">
        <v>90</v>
      </c>
      <c r="BM293" s="6" t="s">
        <v>394</v>
      </c>
    </row>
    <row r="294" spans="2:65" s="20" customFormat="1" ht="25.5" customHeight="1" x14ac:dyDescent="0.3">
      <c r="B294" s="17"/>
      <c r="C294" s="98" t="s">
        <v>395</v>
      </c>
      <c r="D294" s="98" t="s">
        <v>84</v>
      </c>
      <c r="E294" s="99" t="s">
        <v>396</v>
      </c>
      <c r="F294" s="100" t="s">
        <v>397</v>
      </c>
      <c r="G294" s="101" t="s">
        <v>280</v>
      </c>
      <c r="H294" s="102">
        <v>0.5</v>
      </c>
      <c r="I294" s="115"/>
      <c r="J294" s="103">
        <f>ROUND(I294*H294,2)</f>
        <v>0</v>
      </c>
      <c r="K294" s="100" t="s">
        <v>86</v>
      </c>
      <c r="L294" s="17"/>
      <c r="M294" s="104" t="s">
        <v>1</v>
      </c>
      <c r="N294" s="105" t="s">
        <v>34</v>
      </c>
      <c r="O294" s="18"/>
      <c r="P294" s="106">
        <f>O294*H294</f>
        <v>0</v>
      </c>
      <c r="Q294" s="106">
        <v>0</v>
      </c>
      <c r="R294" s="106">
        <f>Q294*H294</f>
        <v>0</v>
      </c>
      <c r="S294" s="106">
        <v>6.6000000000000003E-2</v>
      </c>
      <c r="T294" s="107">
        <f>S294*H294</f>
        <v>3.3000000000000002E-2</v>
      </c>
      <c r="AR294" s="6" t="s">
        <v>90</v>
      </c>
      <c r="AT294" s="6" t="s">
        <v>84</v>
      </c>
      <c r="AU294" s="6" t="s">
        <v>48</v>
      </c>
      <c r="AY294" s="6" t="s">
        <v>81</v>
      </c>
      <c r="BE294" s="108">
        <f>IF(N294="základní",J294,0)</f>
        <v>0</v>
      </c>
      <c r="BF294" s="108">
        <f>IF(N294="snížená",J294,0)</f>
        <v>0</v>
      </c>
      <c r="BG294" s="108">
        <f>IF(N294="zákl. přenesená",J294,0)</f>
        <v>0</v>
      </c>
      <c r="BH294" s="108">
        <f>IF(N294="sníž. přenesená",J294,0)</f>
        <v>0</v>
      </c>
      <c r="BI294" s="108">
        <f>IF(N294="nulová",J294,0)</f>
        <v>0</v>
      </c>
      <c r="BJ294" s="6" t="s">
        <v>47</v>
      </c>
      <c r="BK294" s="108">
        <f>ROUND(I294*H294,2)</f>
        <v>0</v>
      </c>
      <c r="BL294" s="6" t="s">
        <v>90</v>
      </c>
      <c r="BM294" s="6" t="s">
        <v>398</v>
      </c>
    </row>
    <row r="295" spans="2:65" s="20" customFormat="1" ht="25.5" customHeight="1" x14ac:dyDescent="0.3">
      <c r="B295" s="17"/>
      <c r="C295" s="98" t="s">
        <v>399</v>
      </c>
      <c r="D295" s="98" t="s">
        <v>84</v>
      </c>
      <c r="E295" s="99" t="s">
        <v>400</v>
      </c>
      <c r="F295" s="100" t="s">
        <v>401</v>
      </c>
      <c r="G295" s="101" t="s">
        <v>280</v>
      </c>
      <c r="H295" s="102">
        <v>2.4</v>
      </c>
      <c r="I295" s="115"/>
      <c r="J295" s="103">
        <f>ROUND(I295*H295,2)</f>
        <v>0</v>
      </c>
      <c r="K295" s="100" t="s">
        <v>86</v>
      </c>
      <c r="L295" s="17"/>
      <c r="M295" s="104" t="s">
        <v>1</v>
      </c>
      <c r="N295" s="105" t="s">
        <v>34</v>
      </c>
      <c r="O295" s="18"/>
      <c r="P295" s="106">
        <f>O295*H295</f>
        <v>0</v>
      </c>
      <c r="Q295" s="106">
        <v>2.283E-2</v>
      </c>
      <c r="R295" s="106">
        <f>Q295*H295</f>
        <v>5.4792E-2</v>
      </c>
      <c r="S295" s="106">
        <v>0</v>
      </c>
      <c r="T295" s="107">
        <f>S295*H295</f>
        <v>0</v>
      </c>
      <c r="AR295" s="6" t="s">
        <v>90</v>
      </c>
      <c r="AT295" s="6" t="s">
        <v>84</v>
      </c>
      <c r="AU295" s="6" t="s">
        <v>48</v>
      </c>
      <c r="AY295" s="6" t="s">
        <v>81</v>
      </c>
      <c r="BE295" s="108">
        <f>IF(N295="základní",J295,0)</f>
        <v>0</v>
      </c>
      <c r="BF295" s="108">
        <f>IF(N295="snížená",J295,0)</f>
        <v>0</v>
      </c>
      <c r="BG295" s="108">
        <f>IF(N295="zákl. přenesená",J295,0)</f>
        <v>0</v>
      </c>
      <c r="BH295" s="108">
        <f>IF(N295="sníž. přenesená",J295,0)</f>
        <v>0</v>
      </c>
      <c r="BI295" s="108">
        <f>IF(N295="nulová",J295,0)</f>
        <v>0</v>
      </c>
      <c r="BJ295" s="6" t="s">
        <v>47</v>
      </c>
      <c r="BK295" s="108">
        <f>ROUND(I295*H295,2)</f>
        <v>0</v>
      </c>
      <c r="BL295" s="6" t="s">
        <v>90</v>
      </c>
      <c r="BM295" s="6" t="s">
        <v>402</v>
      </c>
    </row>
    <row r="296" spans="2:65" s="133" customFormat="1" x14ac:dyDescent="0.3">
      <c r="B296" s="132"/>
      <c r="D296" s="109" t="s">
        <v>134</v>
      </c>
      <c r="E296" s="134" t="s">
        <v>1</v>
      </c>
      <c r="F296" s="135" t="s">
        <v>182</v>
      </c>
      <c r="H296" s="134" t="s">
        <v>1</v>
      </c>
      <c r="L296" s="132"/>
      <c r="M296" s="136"/>
      <c r="N296" s="137"/>
      <c r="O296" s="137"/>
      <c r="P296" s="137"/>
      <c r="Q296" s="137"/>
      <c r="R296" s="137"/>
      <c r="S296" s="137"/>
      <c r="T296" s="138"/>
      <c r="AT296" s="134" t="s">
        <v>134</v>
      </c>
      <c r="AU296" s="134" t="s">
        <v>48</v>
      </c>
      <c r="AV296" s="133" t="s">
        <v>47</v>
      </c>
      <c r="AW296" s="133" t="s">
        <v>27</v>
      </c>
      <c r="AX296" s="133" t="s">
        <v>45</v>
      </c>
      <c r="AY296" s="134" t="s">
        <v>81</v>
      </c>
    </row>
    <row r="297" spans="2:65" s="117" customFormat="1" x14ac:dyDescent="0.3">
      <c r="B297" s="116"/>
      <c r="D297" s="109" t="s">
        <v>134</v>
      </c>
      <c r="E297" s="123" t="s">
        <v>1</v>
      </c>
      <c r="F297" s="118" t="s">
        <v>403</v>
      </c>
      <c r="H297" s="119">
        <v>1.2</v>
      </c>
      <c r="L297" s="116"/>
      <c r="M297" s="120"/>
      <c r="N297" s="121"/>
      <c r="O297" s="121"/>
      <c r="P297" s="121"/>
      <c r="Q297" s="121"/>
      <c r="R297" s="121"/>
      <c r="S297" s="121"/>
      <c r="T297" s="122"/>
      <c r="AT297" s="123" t="s">
        <v>134</v>
      </c>
      <c r="AU297" s="123" t="s">
        <v>48</v>
      </c>
      <c r="AV297" s="117" t="s">
        <v>48</v>
      </c>
      <c r="AW297" s="117" t="s">
        <v>27</v>
      </c>
      <c r="AX297" s="117" t="s">
        <v>45</v>
      </c>
      <c r="AY297" s="123" t="s">
        <v>81</v>
      </c>
    </row>
    <row r="298" spans="2:65" s="117" customFormat="1" x14ac:dyDescent="0.3">
      <c r="B298" s="116"/>
      <c r="D298" s="109" t="s">
        <v>134</v>
      </c>
      <c r="E298" s="123" t="s">
        <v>1</v>
      </c>
      <c r="F298" s="118" t="s">
        <v>404</v>
      </c>
      <c r="H298" s="119">
        <v>1.2</v>
      </c>
      <c r="L298" s="116"/>
      <c r="M298" s="120"/>
      <c r="N298" s="121"/>
      <c r="O298" s="121"/>
      <c r="P298" s="121"/>
      <c r="Q298" s="121"/>
      <c r="R298" s="121"/>
      <c r="S298" s="121"/>
      <c r="T298" s="122"/>
      <c r="AT298" s="123" t="s">
        <v>134</v>
      </c>
      <c r="AU298" s="123" t="s">
        <v>48</v>
      </c>
      <c r="AV298" s="117" t="s">
        <v>48</v>
      </c>
      <c r="AW298" s="117" t="s">
        <v>27</v>
      </c>
      <c r="AX298" s="117" t="s">
        <v>45</v>
      </c>
      <c r="AY298" s="123" t="s">
        <v>81</v>
      </c>
    </row>
    <row r="299" spans="2:65" s="125" customFormat="1" x14ac:dyDescent="0.3">
      <c r="B299" s="124"/>
      <c r="D299" s="109" t="s">
        <v>134</v>
      </c>
      <c r="E299" s="126" t="s">
        <v>1</v>
      </c>
      <c r="F299" s="127" t="s">
        <v>169</v>
      </c>
      <c r="H299" s="128">
        <v>2.4</v>
      </c>
      <c r="L299" s="124"/>
      <c r="M299" s="129"/>
      <c r="N299" s="130"/>
      <c r="O299" s="130"/>
      <c r="P299" s="130"/>
      <c r="Q299" s="130"/>
      <c r="R299" s="130"/>
      <c r="S299" s="130"/>
      <c r="T299" s="131"/>
      <c r="AT299" s="126" t="s">
        <v>134</v>
      </c>
      <c r="AU299" s="126" t="s">
        <v>48</v>
      </c>
      <c r="AV299" s="125" t="s">
        <v>90</v>
      </c>
      <c r="AW299" s="125" t="s">
        <v>27</v>
      </c>
      <c r="AX299" s="125" t="s">
        <v>47</v>
      </c>
      <c r="AY299" s="126" t="s">
        <v>81</v>
      </c>
    </row>
    <row r="300" spans="2:65" s="20" customFormat="1" ht="25.5" customHeight="1" x14ac:dyDescent="0.3">
      <c r="B300" s="17"/>
      <c r="C300" s="98" t="s">
        <v>405</v>
      </c>
      <c r="D300" s="98" t="s">
        <v>84</v>
      </c>
      <c r="E300" s="99" t="s">
        <v>406</v>
      </c>
      <c r="F300" s="100" t="s">
        <v>407</v>
      </c>
      <c r="G300" s="101" t="s">
        <v>189</v>
      </c>
      <c r="H300" s="102">
        <v>16.276</v>
      </c>
      <c r="I300" s="115"/>
      <c r="J300" s="103">
        <f>ROUND(I300*H300,2)</f>
        <v>0</v>
      </c>
      <c r="K300" s="100" t="s">
        <v>86</v>
      </c>
      <c r="L300" s="17"/>
      <c r="M300" s="104" t="s">
        <v>1</v>
      </c>
      <c r="N300" s="105" t="s">
        <v>34</v>
      </c>
      <c r="O300" s="18"/>
      <c r="P300" s="106">
        <f>O300*H300</f>
        <v>0</v>
      </c>
      <c r="Q300" s="106">
        <v>0</v>
      </c>
      <c r="R300" s="106">
        <f>Q300*H300</f>
        <v>0</v>
      </c>
      <c r="S300" s="106">
        <v>6.8000000000000005E-2</v>
      </c>
      <c r="T300" s="107">
        <f>S300*H300</f>
        <v>1.106768</v>
      </c>
      <c r="AR300" s="6" t="s">
        <v>90</v>
      </c>
      <c r="AT300" s="6" t="s">
        <v>84</v>
      </c>
      <c r="AU300" s="6" t="s">
        <v>48</v>
      </c>
      <c r="AY300" s="6" t="s">
        <v>81</v>
      </c>
      <c r="BE300" s="108">
        <f>IF(N300="základní",J300,0)</f>
        <v>0</v>
      </c>
      <c r="BF300" s="108">
        <f>IF(N300="snížená",J300,0)</f>
        <v>0</v>
      </c>
      <c r="BG300" s="108">
        <f>IF(N300="zákl. přenesená",J300,0)</f>
        <v>0</v>
      </c>
      <c r="BH300" s="108">
        <f>IF(N300="sníž. přenesená",J300,0)</f>
        <v>0</v>
      </c>
      <c r="BI300" s="108">
        <f>IF(N300="nulová",J300,0)</f>
        <v>0</v>
      </c>
      <c r="BJ300" s="6" t="s">
        <v>47</v>
      </c>
      <c r="BK300" s="108">
        <f>ROUND(I300*H300,2)</f>
        <v>0</v>
      </c>
      <c r="BL300" s="6" t="s">
        <v>90</v>
      </c>
      <c r="BM300" s="6" t="s">
        <v>408</v>
      </c>
    </row>
    <row r="301" spans="2:65" s="133" customFormat="1" x14ac:dyDescent="0.3">
      <c r="B301" s="132"/>
      <c r="D301" s="109" t="s">
        <v>134</v>
      </c>
      <c r="E301" s="134" t="s">
        <v>1</v>
      </c>
      <c r="F301" s="135" t="s">
        <v>182</v>
      </c>
      <c r="H301" s="134" t="s">
        <v>1</v>
      </c>
      <c r="L301" s="132"/>
      <c r="M301" s="136"/>
      <c r="N301" s="137"/>
      <c r="O301" s="137"/>
      <c r="P301" s="137"/>
      <c r="Q301" s="137"/>
      <c r="R301" s="137"/>
      <c r="S301" s="137"/>
      <c r="T301" s="138"/>
      <c r="AT301" s="134" t="s">
        <v>134</v>
      </c>
      <c r="AU301" s="134" t="s">
        <v>48</v>
      </c>
      <c r="AV301" s="133" t="s">
        <v>47</v>
      </c>
      <c r="AW301" s="133" t="s">
        <v>27</v>
      </c>
      <c r="AX301" s="133" t="s">
        <v>45</v>
      </c>
      <c r="AY301" s="134" t="s">
        <v>81</v>
      </c>
    </row>
    <row r="302" spans="2:65" s="117" customFormat="1" x14ac:dyDescent="0.3">
      <c r="B302" s="116"/>
      <c r="D302" s="109" t="s">
        <v>134</v>
      </c>
      <c r="E302" s="123" t="s">
        <v>1</v>
      </c>
      <c r="F302" s="118" t="s">
        <v>409</v>
      </c>
      <c r="H302" s="119">
        <v>10.302</v>
      </c>
      <c r="L302" s="116"/>
      <c r="M302" s="120"/>
      <c r="N302" s="121"/>
      <c r="O302" s="121"/>
      <c r="P302" s="121"/>
      <c r="Q302" s="121"/>
      <c r="R302" s="121"/>
      <c r="S302" s="121"/>
      <c r="T302" s="122"/>
      <c r="AT302" s="123" t="s">
        <v>134</v>
      </c>
      <c r="AU302" s="123" t="s">
        <v>48</v>
      </c>
      <c r="AV302" s="117" t="s">
        <v>48</v>
      </c>
      <c r="AW302" s="117" t="s">
        <v>27</v>
      </c>
      <c r="AX302" s="117" t="s">
        <v>45</v>
      </c>
      <c r="AY302" s="123" t="s">
        <v>81</v>
      </c>
    </row>
    <row r="303" spans="2:65" s="117" customFormat="1" x14ac:dyDescent="0.3">
      <c r="B303" s="116"/>
      <c r="D303" s="109" t="s">
        <v>134</v>
      </c>
      <c r="E303" s="123" t="s">
        <v>1</v>
      </c>
      <c r="F303" s="118" t="s">
        <v>410</v>
      </c>
      <c r="H303" s="119">
        <v>3.6</v>
      </c>
      <c r="L303" s="116"/>
      <c r="M303" s="120"/>
      <c r="N303" s="121"/>
      <c r="O303" s="121"/>
      <c r="P303" s="121"/>
      <c r="Q303" s="121"/>
      <c r="R303" s="121"/>
      <c r="S303" s="121"/>
      <c r="T303" s="122"/>
      <c r="AT303" s="123" t="s">
        <v>134</v>
      </c>
      <c r="AU303" s="123" t="s">
        <v>48</v>
      </c>
      <c r="AV303" s="117" t="s">
        <v>48</v>
      </c>
      <c r="AW303" s="117" t="s">
        <v>27</v>
      </c>
      <c r="AX303" s="117" t="s">
        <v>45</v>
      </c>
      <c r="AY303" s="123" t="s">
        <v>81</v>
      </c>
    </row>
    <row r="304" spans="2:65" s="117" customFormat="1" x14ac:dyDescent="0.3">
      <c r="B304" s="116"/>
      <c r="D304" s="109" t="s">
        <v>134</v>
      </c>
      <c r="E304" s="123" t="s">
        <v>1</v>
      </c>
      <c r="F304" s="118" t="s">
        <v>411</v>
      </c>
      <c r="H304" s="119">
        <v>2.3740000000000001</v>
      </c>
      <c r="L304" s="116"/>
      <c r="M304" s="120"/>
      <c r="N304" s="121"/>
      <c r="O304" s="121"/>
      <c r="P304" s="121"/>
      <c r="Q304" s="121"/>
      <c r="R304" s="121"/>
      <c r="S304" s="121"/>
      <c r="T304" s="122"/>
      <c r="AT304" s="123" t="s">
        <v>134</v>
      </c>
      <c r="AU304" s="123" t="s">
        <v>48</v>
      </c>
      <c r="AV304" s="117" t="s">
        <v>48</v>
      </c>
      <c r="AW304" s="117" t="s">
        <v>27</v>
      </c>
      <c r="AX304" s="117" t="s">
        <v>45</v>
      </c>
      <c r="AY304" s="123" t="s">
        <v>81</v>
      </c>
    </row>
    <row r="305" spans="2:65" s="125" customFormat="1" x14ac:dyDescent="0.3">
      <c r="B305" s="124"/>
      <c r="D305" s="109" t="s">
        <v>134</v>
      </c>
      <c r="E305" s="126" t="s">
        <v>1</v>
      </c>
      <c r="F305" s="127" t="s">
        <v>169</v>
      </c>
      <c r="H305" s="128">
        <v>16.276</v>
      </c>
      <c r="L305" s="124"/>
      <c r="M305" s="129"/>
      <c r="N305" s="130"/>
      <c r="O305" s="130"/>
      <c r="P305" s="130"/>
      <c r="Q305" s="130"/>
      <c r="R305" s="130"/>
      <c r="S305" s="130"/>
      <c r="T305" s="131"/>
      <c r="AT305" s="126" t="s">
        <v>134</v>
      </c>
      <c r="AU305" s="126" t="s">
        <v>48</v>
      </c>
      <c r="AV305" s="125" t="s">
        <v>90</v>
      </c>
      <c r="AW305" s="125" t="s">
        <v>27</v>
      </c>
      <c r="AX305" s="125" t="s">
        <v>47</v>
      </c>
      <c r="AY305" s="126" t="s">
        <v>81</v>
      </c>
    </row>
    <row r="306" spans="2:65" s="86" customFormat="1" ht="29.85" customHeight="1" x14ac:dyDescent="0.35">
      <c r="B306" s="85"/>
      <c r="D306" s="87" t="s">
        <v>44</v>
      </c>
      <c r="E306" s="96" t="s">
        <v>412</v>
      </c>
      <c r="F306" s="96" t="s">
        <v>413</v>
      </c>
      <c r="J306" s="97">
        <f>BK306</f>
        <v>0</v>
      </c>
      <c r="L306" s="85"/>
      <c r="M306" s="90"/>
      <c r="N306" s="91"/>
      <c r="O306" s="91"/>
      <c r="P306" s="92">
        <f>SUM(P307:P313)</f>
        <v>0</v>
      </c>
      <c r="Q306" s="91"/>
      <c r="R306" s="92">
        <f>SUM(R307:R313)</f>
        <v>0</v>
      </c>
      <c r="S306" s="91"/>
      <c r="T306" s="93">
        <f>SUM(T307:T313)</f>
        <v>0</v>
      </c>
      <c r="AR306" s="87" t="s">
        <v>47</v>
      </c>
      <c r="AT306" s="94" t="s">
        <v>44</v>
      </c>
      <c r="AU306" s="94" t="s">
        <v>47</v>
      </c>
      <c r="AY306" s="87" t="s">
        <v>81</v>
      </c>
      <c r="BK306" s="95">
        <f>SUM(BK307:BK313)</f>
        <v>0</v>
      </c>
    </row>
    <row r="307" spans="2:65" s="20" customFormat="1" ht="25.5" customHeight="1" x14ac:dyDescent="0.3">
      <c r="B307" s="17"/>
      <c r="C307" s="98" t="s">
        <v>414</v>
      </c>
      <c r="D307" s="98" t="s">
        <v>84</v>
      </c>
      <c r="E307" s="99" t="s">
        <v>415</v>
      </c>
      <c r="F307" s="100" t="s">
        <v>416</v>
      </c>
      <c r="G307" s="101" t="s">
        <v>156</v>
      </c>
      <c r="H307" s="102">
        <v>23.189</v>
      </c>
      <c r="I307" s="115"/>
      <c r="J307" s="103">
        <f>ROUND(I307*H307,2)</f>
        <v>0</v>
      </c>
      <c r="K307" s="100" t="s">
        <v>86</v>
      </c>
      <c r="L307" s="17"/>
      <c r="M307" s="104" t="s">
        <v>1</v>
      </c>
      <c r="N307" s="105" t="s">
        <v>34</v>
      </c>
      <c r="O307" s="18"/>
      <c r="P307" s="106">
        <f>O307*H307</f>
        <v>0</v>
      </c>
      <c r="Q307" s="106">
        <v>0</v>
      </c>
      <c r="R307" s="106">
        <f>Q307*H307</f>
        <v>0</v>
      </c>
      <c r="S307" s="106">
        <v>0</v>
      </c>
      <c r="T307" s="107">
        <f>S307*H307</f>
        <v>0</v>
      </c>
      <c r="AR307" s="6" t="s">
        <v>90</v>
      </c>
      <c r="AT307" s="6" t="s">
        <v>84</v>
      </c>
      <c r="AU307" s="6" t="s">
        <v>48</v>
      </c>
      <c r="AY307" s="6" t="s">
        <v>81</v>
      </c>
      <c r="BE307" s="108">
        <f>IF(N307="základní",J307,0)</f>
        <v>0</v>
      </c>
      <c r="BF307" s="108">
        <f>IF(N307="snížená",J307,0)</f>
        <v>0</v>
      </c>
      <c r="BG307" s="108">
        <f>IF(N307="zákl. přenesená",J307,0)</f>
        <v>0</v>
      </c>
      <c r="BH307" s="108">
        <f>IF(N307="sníž. přenesená",J307,0)</f>
        <v>0</v>
      </c>
      <c r="BI307" s="108">
        <f>IF(N307="nulová",J307,0)</f>
        <v>0</v>
      </c>
      <c r="BJ307" s="6" t="s">
        <v>47</v>
      </c>
      <c r="BK307" s="108">
        <f>ROUND(I307*H307,2)</f>
        <v>0</v>
      </c>
      <c r="BL307" s="6" t="s">
        <v>90</v>
      </c>
      <c r="BM307" s="6" t="s">
        <v>417</v>
      </c>
    </row>
    <row r="308" spans="2:65" s="20" customFormat="1" ht="38.25" customHeight="1" x14ac:dyDescent="0.3">
      <c r="B308" s="17"/>
      <c r="C308" s="98" t="s">
        <v>418</v>
      </c>
      <c r="D308" s="98" t="s">
        <v>84</v>
      </c>
      <c r="E308" s="99" t="s">
        <v>419</v>
      </c>
      <c r="F308" s="100" t="s">
        <v>420</v>
      </c>
      <c r="G308" s="101" t="s">
        <v>156</v>
      </c>
      <c r="H308" s="102">
        <v>115.94499999999999</v>
      </c>
      <c r="I308" s="115"/>
      <c r="J308" s="103">
        <f>ROUND(I308*H308,2)</f>
        <v>0</v>
      </c>
      <c r="K308" s="100" t="s">
        <v>86</v>
      </c>
      <c r="L308" s="17"/>
      <c r="M308" s="104" t="s">
        <v>1</v>
      </c>
      <c r="N308" s="105" t="s">
        <v>34</v>
      </c>
      <c r="O308" s="18"/>
      <c r="P308" s="106">
        <f>O308*H308</f>
        <v>0</v>
      </c>
      <c r="Q308" s="106">
        <v>0</v>
      </c>
      <c r="R308" s="106">
        <f>Q308*H308</f>
        <v>0</v>
      </c>
      <c r="S308" s="106">
        <v>0</v>
      </c>
      <c r="T308" s="107">
        <f>S308*H308</f>
        <v>0</v>
      </c>
      <c r="AR308" s="6" t="s">
        <v>90</v>
      </c>
      <c r="AT308" s="6" t="s">
        <v>84</v>
      </c>
      <c r="AU308" s="6" t="s">
        <v>48</v>
      </c>
      <c r="AY308" s="6" t="s">
        <v>81</v>
      </c>
      <c r="BE308" s="108">
        <f>IF(N308="základní",J308,0)</f>
        <v>0</v>
      </c>
      <c r="BF308" s="108">
        <f>IF(N308="snížená",J308,0)</f>
        <v>0</v>
      </c>
      <c r="BG308" s="108">
        <f>IF(N308="zákl. přenesená",J308,0)</f>
        <v>0</v>
      </c>
      <c r="BH308" s="108">
        <f>IF(N308="sníž. přenesená",J308,0)</f>
        <v>0</v>
      </c>
      <c r="BI308" s="108">
        <f>IF(N308="nulová",J308,0)</f>
        <v>0</v>
      </c>
      <c r="BJ308" s="6" t="s">
        <v>47</v>
      </c>
      <c r="BK308" s="108">
        <f>ROUND(I308*H308,2)</f>
        <v>0</v>
      </c>
      <c r="BL308" s="6" t="s">
        <v>90</v>
      </c>
      <c r="BM308" s="6" t="s">
        <v>421</v>
      </c>
    </row>
    <row r="309" spans="2:65" s="117" customFormat="1" x14ac:dyDescent="0.3">
      <c r="B309" s="116"/>
      <c r="D309" s="109" t="s">
        <v>134</v>
      </c>
      <c r="F309" s="118" t="s">
        <v>422</v>
      </c>
      <c r="H309" s="119">
        <v>115.94499999999999</v>
      </c>
      <c r="L309" s="116"/>
      <c r="M309" s="120"/>
      <c r="N309" s="121"/>
      <c r="O309" s="121"/>
      <c r="P309" s="121"/>
      <c r="Q309" s="121"/>
      <c r="R309" s="121"/>
      <c r="S309" s="121"/>
      <c r="T309" s="122"/>
      <c r="AT309" s="123" t="s">
        <v>134</v>
      </c>
      <c r="AU309" s="123" t="s">
        <v>48</v>
      </c>
      <c r="AV309" s="117" t="s">
        <v>48</v>
      </c>
      <c r="AW309" s="117" t="s">
        <v>2</v>
      </c>
      <c r="AX309" s="117" t="s">
        <v>47</v>
      </c>
      <c r="AY309" s="123" t="s">
        <v>81</v>
      </c>
    </row>
    <row r="310" spans="2:65" s="20" customFormat="1" ht="25.5" customHeight="1" x14ac:dyDescent="0.3">
      <c r="B310" s="17"/>
      <c r="C310" s="98" t="s">
        <v>423</v>
      </c>
      <c r="D310" s="98" t="s">
        <v>84</v>
      </c>
      <c r="E310" s="99" t="s">
        <v>424</v>
      </c>
      <c r="F310" s="100" t="s">
        <v>425</v>
      </c>
      <c r="G310" s="101" t="s">
        <v>156</v>
      </c>
      <c r="H310" s="102">
        <v>23.189</v>
      </c>
      <c r="I310" s="115"/>
      <c r="J310" s="103">
        <f>ROUND(I310*H310,2)</f>
        <v>0</v>
      </c>
      <c r="K310" s="100" t="s">
        <v>86</v>
      </c>
      <c r="L310" s="17"/>
      <c r="M310" s="104" t="s">
        <v>1</v>
      </c>
      <c r="N310" s="105" t="s">
        <v>34</v>
      </c>
      <c r="O310" s="18"/>
      <c r="P310" s="106">
        <f>O310*H310</f>
        <v>0</v>
      </c>
      <c r="Q310" s="106">
        <v>0</v>
      </c>
      <c r="R310" s="106">
        <f>Q310*H310</f>
        <v>0</v>
      </c>
      <c r="S310" s="106">
        <v>0</v>
      </c>
      <c r="T310" s="107">
        <f>S310*H310</f>
        <v>0</v>
      </c>
      <c r="AR310" s="6" t="s">
        <v>90</v>
      </c>
      <c r="AT310" s="6" t="s">
        <v>84</v>
      </c>
      <c r="AU310" s="6" t="s">
        <v>48</v>
      </c>
      <c r="AY310" s="6" t="s">
        <v>81</v>
      </c>
      <c r="BE310" s="108">
        <f>IF(N310="základní",J310,0)</f>
        <v>0</v>
      </c>
      <c r="BF310" s="108">
        <f>IF(N310="snížená",J310,0)</f>
        <v>0</v>
      </c>
      <c r="BG310" s="108">
        <f>IF(N310="zákl. přenesená",J310,0)</f>
        <v>0</v>
      </c>
      <c r="BH310" s="108">
        <f>IF(N310="sníž. přenesená",J310,0)</f>
        <v>0</v>
      </c>
      <c r="BI310" s="108">
        <f>IF(N310="nulová",J310,0)</f>
        <v>0</v>
      </c>
      <c r="BJ310" s="6" t="s">
        <v>47</v>
      </c>
      <c r="BK310" s="108">
        <f>ROUND(I310*H310,2)</f>
        <v>0</v>
      </c>
      <c r="BL310" s="6" t="s">
        <v>90</v>
      </c>
      <c r="BM310" s="6" t="s">
        <v>426</v>
      </c>
    </row>
    <row r="311" spans="2:65" s="20" customFormat="1" ht="25.5" customHeight="1" x14ac:dyDescent="0.3">
      <c r="B311" s="17"/>
      <c r="C311" s="98" t="s">
        <v>427</v>
      </c>
      <c r="D311" s="98" t="s">
        <v>84</v>
      </c>
      <c r="E311" s="99" t="s">
        <v>428</v>
      </c>
      <c r="F311" s="100" t="s">
        <v>429</v>
      </c>
      <c r="G311" s="101" t="s">
        <v>156</v>
      </c>
      <c r="H311" s="102">
        <v>440.59100000000001</v>
      </c>
      <c r="I311" s="115"/>
      <c r="J311" s="103">
        <f>ROUND(I311*H311,2)</f>
        <v>0</v>
      </c>
      <c r="K311" s="100" t="s">
        <v>86</v>
      </c>
      <c r="L311" s="17"/>
      <c r="M311" s="104" t="s">
        <v>1</v>
      </c>
      <c r="N311" s="105" t="s">
        <v>34</v>
      </c>
      <c r="O311" s="18"/>
      <c r="P311" s="106">
        <f>O311*H311</f>
        <v>0</v>
      </c>
      <c r="Q311" s="106">
        <v>0</v>
      </c>
      <c r="R311" s="106">
        <f>Q311*H311</f>
        <v>0</v>
      </c>
      <c r="S311" s="106">
        <v>0</v>
      </c>
      <c r="T311" s="107">
        <f>S311*H311</f>
        <v>0</v>
      </c>
      <c r="AR311" s="6" t="s">
        <v>90</v>
      </c>
      <c r="AT311" s="6" t="s">
        <v>84</v>
      </c>
      <c r="AU311" s="6" t="s">
        <v>48</v>
      </c>
      <c r="AY311" s="6" t="s">
        <v>81</v>
      </c>
      <c r="BE311" s="108">
        <f>IF(N311="základní",J311,0)</f>
        <v>0</v>
      </c>
      <c r="BF311" s="108">
        <f>IF(N311="snížená",J311,0)</f>
        <v>0</v>
      </c>
      <c r="BG311" s="108">
        <f>IF(N311="zákl. přenesená",J311,0)</f>
        <v>0</v>
      </c>
      <c r="BH311" s="108">
        <f>IF(N311="sníž. přenesená",J311,0)</f>
        <v>0</v>
      </c>
      <c r="BI311" s="108">
        <f>IF(N311="nulová",J311,0)</f>
        <v>0</v>
      </c>
      <c r="BJ311" s="6" t="s">
        <v>47</v>
      </c>
      <c r="BK311" s="108">
        <f>ROUND(I311*H311,2)</f>
        <v>0</v>
      </c>
      <c r="BL311" s="6" t="s">
        <v>90</v>
      </c>
      <c r="BM311" s="6" t="s">
        <v>430</v>
      </c>
    </row>
    <row r="312" spans="2:65" s="117" customFormat="1" x14ac:dyDescent="0.3">
      <c r="B312" s="116"/>
      <c r="D312" s="109" t="s">
        <v>134</v>
      </c>
      <c r="F312" s="118" t="s">
        <v>431</v>
      </c>
      <c r="H312" s="119">
        <v>440.59100000000001</v>
      </c>
      <c r="L312" s="116"/>
      <c r="M312" s="120"/>
      <c r="N312" s="121"/>
      <c r="O312" s="121"/>
      <c r="P312" s="121"/>
      <c r="Q312" s="121"/>
      <c r="R312" s="121"/>
      <c r="S312" s="121"/>
      <c r="T312" s="122"/>
      <c r="AT312" s="123" t="s">
        <v>134</v>
      </c>
      <c r="AU312" s="123" t="s">
        <v>48</v>
      </c>
      <c r="AV312" s="117" t="s">
        <v>48</v>
      </c>
      <c r="AW312" s="117" t="s">
        <v>2</v>
      </c>
      <c r="AX312" s="117" t="s">
        <v>47</v>
      </c>
      <c r="AY312" s="123" t="s">
        <v>81</v>
      </c>
    </row>
    <row r="313" spans="2:65" s="20" customFormat="1" ht="38.25" customHeight="1" x14ac:dyDescent="0.3">
      <c r="B313" s="17"/>
      <c r="C313" s="98" t="s">
        <v>432</v>
      </c>
      <c r="D313" s="98" t="s">
        <v>84</v>
      </c>
      <c r="E313" s="99" t="s">
        <v>433</v>
      </c>
      <c r="F313" s="100" t="s">
        <v>434</v>
      </c>
      <c r="G313" s="101" t="s">
        <v>156</v>
      </c>
      <c r="H313" s="102">
        <v>23.14</v>
      </c>
      <c r="I313" s="115"/>
      <c r="J313" s="103">
        <f>ROUND(I313*H313,2)</f>
        <v>0</v>
      </c>
      <c r="K313" s="100" t="s">
        <v>86</v>
      </c>
      <c r="L313" s="17"/>
      <c r="M313" s="104" t="s">
        <v>1</v>
      </c>
      <c r="N313" s="105" t="s">
        <v>34</v>
      </c>
      <c r="O313" s="18"/>
      <c r="P313" s="106">
        <f>O313*H313</f>
        <v>0</v>
      </c>
      <c r="Q313" s="106">
        <v>0</v>
      </c>
      <c r="R313" s="106">
        <f>Q313*H313</f>
        <v>0</v>
      </c>
      <c r="S313" s="106">
        <v>0</v>
      </c>
      <c r="T313" s="107">
        <f>S313*H313</f>
        <v>0</v>
      </c>
      <c r="AR313" s="6" t="s">
        <v>90</v>
      </c>
      <c r="AT313" s="6" t="s">
        <v>84</v>
      </c>
      <c r="AU313" s="6" t="s">
        <v>48</v>
      </c>
      <c r="AY313" s="6" t="s">
        <v>81</v>
      </c>
      <c r="BE313" s="108">
        <f>IF(N313="základní",J313,0)</f>
        <v>0</v>
      </c>
      <c r="BF313" s="108">
        <f>IF(N313="snížená",J313,0)</f>
        <v>0</v>
      </c>
      <c r="BG313" s="108">
        <f>IF(N313="zákl. přenesená",J313,0)</f>
        <v>0</v>
      </c>
      <c r="BH313" s="108">
        <f>IF(N313="sníž. přenesená",J313,0)</f>
        <v>0</v>
      </c>
      <c r="BI313" s="108">
        <f>IF(N313="nulová",J313,0)</f>
        <v>0</v>
      </c>
      <c r="BJ313" s="6" t="s">
        <v>47</v>
      </c>
      <c r="BK313" s="108">
        <f>ROUND(I313*H313,2)</f>
        <v>0</v>
      </c>
      <c r="BL313" s="6" t="s">
        <v>90</v>
      </c>
      <c r="BM313" s="6" t="s">
        <v>435</v>
      </c>
    </row>
    <row r="314" spans="2:65" s="86" customFormat="1" ht="29.85" customHeight="1" x14ac:dyDescent="0.35">
      <c r="B314" s="85"/>
      <c r="D314" s="87" t="s">
        <v>44</v>
      </c>
      <c r="E314" s="96" t="s">
        <v>436</v>
      </c>
      <c r="F314" s="96" t="s">
        <v>437</v>
      </c>
      <c r="J314" s="97">
        <f>BK314</f>
        <v>0</v>
      </c>
      <c r="L314" s="85"/>
      <c r="M314" s="90"/>
      <c r="N314" s="91"/>
      <c r="O314" s="91"/>
      <c r="P314" s="92">
        <f>P315</f>
        <v>0</v>
      </c>
      <c r="Q314" s="91"/>
      <c r="R314" s="92">
        <f>R315</f>
        <v>0</v>
      </c>
      <c r="S314" s="91"/>
      <c r="T314" s="93">
        <f>T315</f>
        <v>0</v>
      </c>
      <c r="AR314" s="87" t="s">
        <v>47</v>
      </c>
      <c r="AT314" s="94" t="s">
        <v>44</v>
      </c>
      <c r="AU314" s="94" t="s">
        <v>47</v>
      </c>
      <c r="AY314" s="87" t="s">
        <v>81</v>
      </c>
      <c r="BK314" s="95">
        <f>BK315</f>
        <v>0</v>
      </c>
    </row>
    <row r="315" spans="2:65" s="20" customFormat="1" ht="38.25" customHeight="1" x14ac:dyDescent="0.3">
      <c r="B315" s="17"/>
      <c r="C315" s="98" t="s">
        <v>438</v>
      </c>
      <c r="D315" s="98" t="s">
        <v>84</v>
      </c>
      <c r="E315" s="99" t="s">
        <v>439</v>
      </c>
      <c r="F315" s="100" t="s">
        <v>440</v>
      </c>
      <c r="G315" s="101" t="s">
        <v>156</v>
      </c>
      <c r="H315" s="102">
        <v>6.6870000000000003</v>
      </c>
      <c r="I315" s="115"/>
      <c r="J315" s="103">
        <f>ROUND(I315*H315,2)</f>
        <v>0</v>
      </c>
      <c r="K315" s="100" t="s">
        <v>86</v>
      </c>
      <c r="L315" s="17"/>
      <c r="M315" s="104" t="s">
        <v>1</v>
      </c>
      <c r="N315" s="105" t="s">
        <v>34</v>
      </c>
      <c r="O315" s="18"/>
      <c r="P315" s="106">
        <f>O315*H315</f>
        <v>0</v>
      </c>
      <c r="Q315" s="106">
        <v>0</v>
      </c>
      <c r="R315" s="106">
        <f>Q315*H315</f>
        <v>0</v>
      </c>
      <c r="S315" s="106">
        <v>0</v>
      </c>
      <c r="T315" s="107">
        <f>S315*H315</f>
        <v>0</v>
      </c>
      <c r="AR315" s="6" t="s">
        <v>90</v>
      </c>
      <c r="AT315" s="6" t="s">
        <v>84</v>
      </c>
      <c r="AU315" s="6" t="s">
        <v>48</v>
      </c>
      <c r="AY315" s="6" t="s">
        <v>81</v>
      </c>
      <c r="BE315" s="108">
        <f>IF(N315="základní",J315,0)</f>
        <v>0</v>
      </c>
      <c r="BF315" s="108">
        <f>IF(N315="snížená",J315,0)</f>
        <v>0</v>
      </c>
      <c r="BG315" s="108">
        <f>IF(N315="zákl. přenesená",J315,0)</f>
        <v>0</v>
      </c>
      <c r="BH315" s="108">
        <f>IF(N315="sníž. přenesená",J315,0)</f>
        <v>0</v>
      </c>
      <c r="BI315" s="108">
        <f>IF(N315="nulová",J315,0)</f>
        <v>0</v>
      </c>
      <c r="BJ315" s="6" t="s">
        <v>47</v>
      </c>
      <c r="BK315" s="108">
        <f>ROUND(I315*H315,2)</f>
        <v>0</v>
      </c>
      <c r="BL315" s="6" t="s">
        <v>90</v>
      </c>
      <c r="BM315" s="6" t="s">
        <v>441</v>
      </c>
    </row>
    <row r="316" spans="2:65" s="86" customFormat="1" ht="37.35" customHeight="1" x14ac:dyDescent="0.35">
      <c r="B316" s="85"/>
      <c r="D316" s="87" t="s">
        <v>44</v>
      </c>
      <c r="E316" s="88" t="s">
        <v>442</v>
      </c>
      <c r="F316" s="88" t="s">
        <v>443</v>
      </c>
      <c r="J316" s="89">
        <f>BK316</f>
        <v>0</v>
      </c>
      <c r="L316" s="85"/>
      <c r="M316" s="90"/>
      <c r="N316" s="91"/>
      <c r="O316" s="91"/>
      <c r="P316" s="92">
        <f>P317+P320+P325+P328+P336+P340+P399+P441+P446+P471+P484+P503</f>
        <v>0</v>
      </c>
      <c r="Q316" s="91"/>
      <c r="R316" s="92">
        <f>R317+R320+R325+R328+R336+R340+R399+R441+R446+R471+R484+R503</f>
        <v>3.0207391999999986</v>
      </c>
      <c r="S316" s="91"/>
      <c r="T316" s="93">
        <f>T317+T320+T325+T328+T336+T340+T399+T441+T446+T471+T484+T503</f>
        <v>2.2743731499999997</v>
      </c>
      <c r="AR316" s="87" t="s">
        <v>48</v>
      </c>
      <c r="AT316" s="94" t="s">
        <v>44</v>
      </c>
      <c r="AU316" s="94" t="s">
        <v>45</v>
      </c>
      <c r="AY316" s="87" t="s">
        <v>81</v>
      </c>
      <c r="BK316" s="95">
        <f>BK317+BK320+BK325+BK328+BK336+BK340+BK399+BK441+BK446+BK471+BK484+BK503</f>
        <v>0</v>
      </c>
    </row>
    <row r="317" spans="2:65" s="86" customFormat="1" ht="19.95" customHeight="1" x14ac:dyDescent="0.35">
      <c r="B317" s="85"/>
      <c r="D317" s="87" t="s">
        <v>44</v>
      </c>
      <c r="E317" s="96" t="s">
        <v>444</v>
      </c>
      <c r="F317" s="96" t="s">
        <v>445</v>
      </c>
      <c r="J317" s="97">
        <f>BK317</f>
        <v>0</v>
      </c>
      <c r="L317" s="85"/>
      <c r="M317" s="90"/>
      <c r="N317" s="91"/>
      <c r="O317" s="91"/>
      <c r="P317" s="92">
        <f>SUM(P318:P319)</f>
        <v>0</v>
      </c>
      <c r="Q317" s="91"/>
      <c r="R317" s="92">
        <f>SUM(R318:R319)</f>
        <v>2.0000000000000002E-5</v>
      </c>
      <c r="S317" s="91"/>
      <c r="T317" s="93">
        <f>SUM(T318:T319)</f>
        <v>0</v>
      </c>
      <c r="AR317" s="87" t="s">
        <v>48</v>
      </c>
      <c r="AT317" s="94" t="s">
        <v>44</v>
      </c>
      <c r="AU317" s="94" t="s">
        <v>47</v>
      </c>
      <c r="AY317" s="87" t="s">
        <v>81</v>
      </c>
      <c r="BK317" s="95">
        <f>SUM(BK318:BK319)</f>
        <v>0</v>
      </c>
    </row>
    <row r="318" spans="2:65" s="20" customFormat="1" ht="25.5" customHeight="1" x14ac:dyDescent="0.3">
      <c r="B318" s="17"/>
      <c r="C318" s="98" t="s">
        <v>446</v>
      </c>
      <c r="D318" s="98" t="s">
        <v>84</v>
      </c>
      <c r="E318" s="99" t="s">
        <v>447</v>
      </c>
      <c r="F318" s="100" t="s">
        <v>448</v>
      </c>
      <c r="G318" s="101" t="s">
        <v>280</v>
      </c>
      <c r="H318" s="102">
        <v>1</v>
      </c>
      <c r="I318" s="115"/>
      <c r="J318" s="103">
        <f>ROUND(I318*H318,2)</f>
        <v>0</v>
      </c>
      <c r="K318" s="100" t="s">
        <v>86</v>
      </c>
      <c r="L318" s="17"/>
      <c r="M318" s="104" t="s">
        <v>1</v>
      </c>
      <c r="N318" s="105" t="s">
        <v>34</v>
      </c>
      <c r="O318" s="18"/>
      <c r="P318" s="106">
        <f>O318*H318</f>
        <v>0</v>
      </c>
      <c r="Q318" s="106">
        <v>0</v>
      </c>
      <c r="R318" s="106">
        <f>Q318*H318</f>
        <v>0</v>
      </c>
      <c r="S318" s="106">
        <v>0</v>
      </c>
      <c r="T318" s="107">
        <f>S318*H318</f>
        <v>0</v>
      </c>
      <c r="AR318" s="6" t="s">
        <v>194</v>
      </c>
      <c r="AT318" s="6" t="s">
        <v>84</v>
      </c>
      <c r="AU318" s="6" t="s">
        <v>48</v>
      </c>
      <c r="AY318" s="6" t="s">
        <v>81</v>
      </c>
      <c r="BE318" s="108">
        <f>IF(N318="základní",J318,0)</f>
        <v>0</v>
      </c>
      <c r="BF318" s="108">
        <f>IF(N318="snížená",J318,0)</f>
        <v>0</v>
      </c>
      <c r="BG318" s="108">
        <f>IF(N318="zákl. přenesená",J318,0)</f>
        <v>0</v>
      </c>
      <c r="BH318" s="108">
        <f>IF(N318="sníž. přenesená",J318,0)</f>
        <v>0</v>
      </c>
      <c r="BI318" s="108">
        <f>IF(N318="nulová",J318,0)</f>
        <v>0</v>
      </c>
      <c r="BJ318" s="6" t="s">
        <v>47</v>
      </c>
      <c r="BK318" s="108">
        <f>ROUND(I318*H318,2)</f>
        <v>0</v>
      </c>
      <c r="BL318" s="6" t="s">
        <v>194</v>
      </c>
      <c r="BM318" s="6" t="s">
        <v>449</v>
      </c>
    </row>
    <row r="319" spans="2:65" s="20" customFormat="1" ht="16.5" customHeight="1" x14ac:dyDescent="0.3">
      <c r="B319" s="17"/>
      <c r="C319" s="142" t="s">
        <v>450</v>
      </c>
      <c r="D319" s="142" t="s">
        <v>303</v>
      </c>
      <c r="E319" s="143" t="s">
        <v>451</v>
      </c>
      <c r="F319" s="144" t="s">
        <v>452</v>
      </c>
      <c r="G319" s="145" t="s">
        <v>280</v>
      </c>
      <c r="H319" s="146">
        <v>1</v>
      </c>
      <c r="I319" s="139"/>
      <c r="J319" s="147">
        <f>ROUND(I319*H319,2)</f>
        <v>0</v>
      </c>
      <c r="K319" s="144" t="s">
        <v>1</v>
      </c>
      <c r="L319" s="140"/>
      <c r="M319" s="148" t="s">
        <v>1</v>
      </c>
      <c r="N319" s="141" t="s">
        <v>34</v>
      </c>
      <c r="O319" s="18"/>
      <c r="P319" s="106">
        <f>O319*H319</f>
        <v>0</v>
      </c>
      <c r="Q319" s="106">
        <v>2.0000000000000002E-5</v>
      </c>
      <c r="R319" s="106">
        <f>Q319*H319</f>
        <v>2.0000000000000002E-5</v>
      </c>
      <c r="S319" s="106">
        <v>0</v>
      </c>
      <c r="T319" s="107">
        <f>S319*H319</f>
        <v>0</v>
      </c>
      <c r="AR319" s="6" t="s">
        <v>316</v>
      </c>
      <c r="AT319" s="6" t="s">
        <v>303</v>
      </c>
      <c r="AU319" s="6" t="s">
        <v>48</v>
      </c>
      <c r="AY319" s="6" t="s">
        <v>81</v>
      </c>
      <c r="BE319" s="108">
        <f>IF(N319="základní",J319,0)</f>
        <v>0</v>
      </c>
      <c r="BF319" s="108">
        <f>IF(N319="snížená",J319,0)</f>
        <v>0</v>
      </c>
      <c r="BG319" s="108">
        <f>IF(N319="zákl. přenesená",J319,0)</f>
        <v>0</v>
      </c>
      <c r="BH319" s="108">
        <f>IF(N319="sníž. přenesená",J319,0)</f>
        <v>0</v>
      </c>
      <c r="BI319" s="108">
        <f>IF(N319="nulová",J319,0)</f>
        <v>0</v>
      </c>
      <c r="BJ319" s="6" t="s">
        <v>47</v>
      </c>
      <c r="BK319" s="108">
        <f>ROUND(I319*H319,2)</f>
        <v>0</v>
      </c>
      <c r="BL319" s="6" t="s">
        <v>194</v>
      </c>
      <c r="BM319" s="6" t="s">
        <v>453</v>
      </c>
    </row>
    <row r="320" spans="2:65" s="86" customFormat="1" ht="29.85" customHeight="1" x14ac:dyDescent="0.35">
      <c r="B320" s="85"/>
      <c r="D320" s="87" t="s">
        <v>44</v>
      </c>
      <c r="E320" s="96" t="s">
        <v>454</v>
      </c>
      <c r="F320" s="96" t="s">
        <v>455</v>
      </c>
      <c r="J320" s="97">
        <f>BK320</f>
        <v>0</v>
      </c>
      <c r="L320" s="85"/>
      <c r="M320" s="90"/>
      <c r="N320" s="91"/>
      <c r="O320" s="91"/>
      <c r="P320" s="92">
        <f>SUM(P321:P324)</f>
        <v>0</v>
      </c>
      <c r="Q320" s="91"/>
      <c r="R320" s="92">
        <f>SUM(R321:R324)</f>
        <v>1.4399999999999999E-3</v>
      </c>
      <c r="S320" s="91"/>
      <c r="T320" s="93">
        <f>SUM(T321:T324)</f>
        <v>0</v>
      </c>
      <c r="AR320" s="87" t="s">
        <v>48</v>
      </c>
      <c r="AT320" s="94" t="s">
        <v>44</v>
      </c>
      <c r="AU320" s="94" t="s">
        <v>47</v>
      </c>
      <c r="AY320" s="87" t="s">
        <v>81</v>
      </c>
      <c r="BK320" s="95">
        <f>SUM(BK321:BK324)</f>
        <v>0</v>
      </c>
    </row>
    <row r="321" spans="2:65" s="20" customFormat="1" ht="25.5" customHeight="1" x14ac:dyDescent="0.3">
      <c r="B321" s="17"/>
      <c r="C321" s="98" t="s">
        <v>456</v>
      </c>
      <c r="D321" s="98" t="s">
        <v>84</v>
      </c>
      <c r="E321" s="99" t="s">
        <v>457</v>
      </c>
      <c r="F321" s="100" t="s">
        <v>458</v>
      </c>
      <c r="G321" s="101" t="s">
        <v>280</v>
      </c>
      <c r="H321" s="102">
        <v>1</v>
      </c>
      <c r="I321" s="115"/>
      <c r="J321" s="103">
        <f>ROUND(I321*H321,2)</f>
        <v>0</v>
      </c>
      <c r="K321" s="100" t="s">
        <v>86</v>
      </c>
      <c r="L321" s="17"/>
      <c r="M321" s="104" t="s">
        <v>1</v>
      </c>
      <c r="N321" s="105" t="s">
        <v>34</v>
      </c>
      <c r="O321" s="18"/>
      <c r="P321" s="106">
        <f>O321*H321</f>
        <v>0</v>
      </c>
      <c r="Q321" s="106">
        <v>1.0499999999999999E-3</v>
      </c>
      <c r="R321" s="106">
        <f>Q321*H321</f>
        <v>1.0499999999999999E-3</v>
      </c>
      <c r="S321" s="106">
        <v>0</v>
      </c>
      <c r="T321" s="107">
        <f>S321*H321</f>
        <v>0</v>
      </c>
      <c r="AR321" s="6" t="s">
        <v>194</v>
      </c>
      <c r="AT321" s="6" t="s">
        <v>84</v>
      </c>
      <c r="AU321" s="6" t="s">
        <v>48</v>
      </c>
      <c r="AY321" s="6" t="s">
        <v>81</v>
      </c>
      <c r="BE321" s="108">
        <f>IF(N321="základní",J321,0)</f>
        <v>0</v>
      </c>
      <c r="BF321" s="108">
        <f>IF(N321="snížená",J321,0)</f>
        <v>0</v>
      </c>
      <c r="BG321" s="108">
        <f>IF(N321="zákl. přenesená",J321,0)</f>
        <v>0</v>
      </c>
      <c r="BH321" s="108">
        <f>IF(N321="sníž. přenesená",J321,0)</f>
        <v>0</v>
      </c>
      <c r="BI321" s="108">
        <f>IF(N321="nulová",J321,0)</f>
        <v>0</v>
      </c>
      <c r="BJ321" s="6" t="s">
        <v>47</v>
      </c>
      <c r="BK321" s="108">
        <f>ROUND(I321*H321,2)</f>
        <v>0</v>
      </c>
      <c r="BL321" s="6" t="s">
        <v>194</v>
      </c>
      <c r="BM321" s="6" t="s">
        <v>459</v>
      </c>
    </row>
    <row r="322" spans="2:65" s="20" customFormat="1" ht="25.5" customHeight="1" x14ac:dyDescent="0.3">
      <c r="B322" s="17"/>
      <c r="C322" s="98" t="s">
        <v>460</v>
      </c>
      <c r="D322" s="98" t="s">
        <v>84</v>
      </c>
      <c r="E322" s="99" t="s">
        <v>461</v>
      </c>
      <c r="F322" s="100" t="s">
        <v>462</v>
      </c>
      <c r="G322" s="101" t="s">
        <v>204</v>
      </c>
      <c r="H322" s="102">
        <v>1</v>
      </c>
      <c r="I322" s="115"/>
      <c r="J322" s="103">
        <f>ROUND(I322*H322,2)</f>
        <v>0</v>
      </c>
      <c r="K322" s="100" t="s">
        <v>86</v>
      </c>
      <c r="L322" s="17"/>
      <c r="M322" s="104" t="s">
        <v>1</v>
      </c>
      <c r="N322" s="105" t="s">
        <v>34</v>
      </c>
      <c r="O322" s="18"/>
      <c r="P322" s="106">
        <f>O322*H322</f>
        <v>0</v>
      </c>
      <c r="Q322" s="106">
        <v>3.8999999999999999E-4</v>
      </c>
      <c r="R322" s="106">
        <f>Q322*H322</f>
        <v>3.8999999999999999E-4</v>
      </c>
      <c r="S322" s="106">
        <v>0</v>
      </c>
      <c r="T322" s="107">
        <f>S322*H322</f>
        <v>0</v>
      </c>
      <c r="AR322" s="6" t="s">
        <v>194</v>
      </c>
      <c r="AT322" s="6" t="s">
        <v>84</v>
      </c>
      <c r="AU322" s="6" t="s">
        <v>48</v>
      </c>
      <c r="AY322" s="6" t="s">
        <v>81</v>
      </c>
      <c r="BE322" s="108">
        <f>IF(N322="základní",J322,0)</f>
        <v>0</v>
      </c>
      <c r="BF322" s="108">
        <f>IF(N322="snížená",J322,0)</f>
        <v>0</v>
      </c>
      <c r="BG322" s="108">
        <f>IF(N322="zákl. přenesená",J322,0)</f>
        <v>0</v>
      </c>
      <c r="BH322" s="108">
        <f>IF(N322="sníž. přenesená",J322,0)</f>
        <v>0</v>
      </c>
      <c r="BI322" s="108">
        <f>IF(N322="nulová",J322,0)</f>
        <v>0</v>
      </c>
      <c r="BJ322" s="6" t="s">
        <v>47</v>
      </c>
      <c r="BK322" s="108">
        <f>ROUND(I322*H322,2)</f>
        <v>0</v>
      </c>
      <c r="BL322" s="6" t="s">
        <v>194</v>
      </c>
      <c r="BM322" s="6" t="s">
        <v>463</v>
      </c>
    </row>
    <row r="323" spans="2:65" s="20" customFormat="1" ht="25.5" customHeight="1" x14ac:dyDescent="0.3">
      <c r="B323" s="17"/>
      <c r="C323" s="98" t="s">
        <v>464</v>
      </c>
      <c r="D323" s="98" t="s">
        <v>84</v>
      </c>
      <c r="E323" s="99" t="s">
        <v>465</v>
      </c>
      <c r="F323" s="100" t="s">
        <v>466</v>
      </c>
      <c r="G323" s="101" t="s">
        <v>156</v>
      </c>
      <c r="H323" s="102">
        <v>0.03</v>
      </c>
      <c r="I323" s="115"/>
      <c r="J323" s="103">
        <f>ROUND(I323*H323,2)</f>
        <v>0</v>
      </c>
      <c r="K323" s="100" t="s">
        <v>86</v>
      </c>
      <c r="L323" s="17"/>
      <c r="M323" s="104" t="s">
        <v>1</v>
      </c>
      <c r="N323" s="105" t="s">
        <v>34</v>
      </c>
      <c r="O323" s="18"/>
      <c r="P323" s="106">
        <f>O323*H323</f>
        <v>0</v>
      </c>
      <c r="Q323" s="106">
        <v>0</v>
      </c>
      <c r="R323" s="106">
        <f>Q323*H323</f>
        <v>0</v>
      </c>
      <c r="S323" s="106">
        <v>0</v>
      </c>
      <c r="T323" s="107">
        <f>S323*H323</f>
        <v>0</v>
      </c>
      <c r="AR323" s="6" t="s">
        <v>194</v>
      </c>
      <c r="AT323" s="6" t="s">
        <v>84</v>
      </c>
      <c r="AU323" s="6" t="s">
        <v>48</v>
      </c>
      <c r="AY323" s="6" t="s">
        <v>81</v>
      </c>
      <c r="BE323" s="108">
        <f>IF(N323="základní",J323,0)</f>
        <v>0</v>
      </c>
      <c r="BF323" s="108">
        <f>IF(N323="snížená",J323,0)</f>
        <v>0</v>
      </c>
      <c r="BG323" s="108">
        <f>IF(N323="zákl. přenesená",J323,0)</f>
        <v>0</v>
      </c>
      <c r="BH323" s="108">
        <f>IF(N323="sníž. přenesená",J323,0)</f>
        <v>0</v>
      </c>
      <c r="BI323" s="108">
        <f>IF(N323="nulová",J323,0)</f>
        <v>0</v>
      </c>
      <c r="BJ323" s="6" t="s">
        <v>47</v>
      </c>
      <c r="BK323" s="108">
        <f>ROUND(I323*H323,2)</f>
        <v>0</v>
      </c>
      <c r="BL323" s="6" t="s">
        <v>194</v>
      </c>
      <c r="BM323" s="6" t="s">
        <v>467</v>
      </c>
    </row>
    <row r="324" spans="2:65" s="20" customFormat="1" ht="25.5" customHeight="1" x14ac:dyDescent="0.3">
      <c r="B324" s="17"/>
      <c r="C324" s="98" t="s">
        <v>468</v>
      </c>
      <c r="D324" s="98" t="s">
        <v>84</v>
      </c>
      <c r="E324" s="99" t="s">
        <v>469</v>
      </c>
      <c r="F324" s="100" t="s">
        <v>470</v>
      </c>
      <c r="G324" s="101" t="s">
        <v>156</v>
      </c>
      <c r="H324" s="102">
        <v>1E-3</v>
      </c>
      <c r="I324" s="115"/>
      <c r="J324" s="103">
        <f>ROUND(I324*H324,2)</f>
        <v>0</v>
      </c>
      <c r="K324" s="100" t="s">
        <v>86</v>
      </c>
      <c r="L324" s="17"/>
      <c r="M324" s="104" t="s">
        <v>1</v>
      </c>
      <c r="N324" s="105" t="s">
        <v>34</v>
      </c>
      <c r="O324" s="18"/>
      <c r="P324" s="106">
        <f>O324*H324</f>
        <v>0</v>
      </c>
      <c r="Q324" s="106">
        <v>0</v>
      </c>
      <c r="R324" s="106">
        <f>Q324*H324</f>
        <v>0</v>
      </c>
      <c r="S324" s="106">
        <v>0</v>
      </c>
      <c r="T324" s="107">
        <f>S324*H324</f>
        <v>0</v>
      </c>
      <c r="AR324" s="6" t="s">
        <v>194</v>
      </c>
      <c r="AT324" s="6" t="s">
        <v>84</v>
      </c>
      <c r="AU324" s="6" t="s">
        <v>48</v>
      </c>
      <c r="AY324" s="6" t="s">
        <v>81</v>
      </c>
      <c r="BE324" s="108">
        <f>IF(N324="základní",J324,0)</f>
        <v>0</v>
      </c>
      <c r="BF324" s="108">
        <f>IF(N324="snížená",J324,0)</f>
        <v>0</v>
      </c>
      <c r="BG324" s="108">
        <f>IF(N324="zákl. přenesená",J324,0)</f>
        <v>0</v>
      </c>
      <c r="BH324" s="108">
        <f>IF(N324="sníž. přenesená",J324,0)</f>
        <v>0</v>
      </c>
      <c r="BI324" s="108">
        <f>IF(N324="nulová",J324,0)</f>
        <v>0</v>
      </c>
      <c r="BJ324" s="6" t="s">
        <v>47</v>
      </c>
      <c r="BK324" s="108">
        <f>ROUND(I324*H324,2)</f>
        <v>0</v>
      </c>
      <c r="BL324" s="6" t="s">
        <v>194</v>
      </c>
      <c r="BM324" s="6" t="s">
        <v>471</v>
      </c>
    </row>
    <row r="325" spans="2:65" s="86" customFormat="1" ht="29.85" customHeight="1" x14ac:dyDescent="0.35">
      <c r="B325" s="85"/>
      <c r="D325" s="87" t="s">
        <v>44</v>
      </c>
      <c r="E325" s="96" t="s">
        <v>472</v>
      </c>
      <c r="F325" s="96" t="s">
        <v>473</v>
      </c>
      <c r="J325" s="97">
        <f>BK325</f>
        <v>0</v>
      </c>
      <c r="L325" s="85"/>
      <c r="M325" s="90"/>
      <c r="N325" s="91"/>
      <c r="O325" s="91"/>
      <c r="P325" s="92">
        <f>SUM(P326:P327)</f>
        <v>0</v>
      </c>
      <c r="Q325" s="91"/>
      <c r="R325" s="92">
        <f>SUM(R326:R327)</f>
        <v>0</v>
      </c>
      <c r="S325" s="91"/>
      <c r="T325" s="93">
        <f>SUM(T326:T327)</f>
        <v>1.3699999999999999E-3</v>
      </c>
      <c r="AR325" s="87" t="s">
        <v>48</v>
      </c>
      <c r="AT325" s="94" t="s">
        <v>44</v>
      </c>
      <c r="AU325" s="94" t="s">
        <v>47</v>
      </c>
      <c r="AY325" s="87" t="s">
        <v>81</v>
      </c>
      <c r="BK325" s="95">
        <f>SUM(BK326:BK327)</f>
        <v>0</v>
      </c>
    </row>
    <row r="326" spans="2:65" s="20" customFormat="1" ht="16.5" customHeight="1" x14ac:dyDescent="0.3">
      <c r="B326" s="17"/>
      <c r="C326" s="98" t="s">
        <v>474</v>
      </c>
      <c r="D326" s="98" t="s">
        <v>84</v>
      </c>
      <c r="E326" s="99" t="s">
        <v>475</v>
      </c>
      <c r="F326" s="100" t="s">
        <v>476</v>
      </c>
      <c r="G326" s="101" t="s">
        <v>204</v>
      </c>
      <c r="H326" s="102">
        <v>1</v>
      </c>
      <c r="I326" s="115"/>
      <c r="J326" s="103">
        <f>ROUND(I326*H326,2)</f>
        <v>0</v>
      </c>
      <c r="K326" s="100" t="s">
        <v>86</v>
      </c>
      <c r="L326" s="17"/>
      <c r="M326" s="104" t="s">
        <v>1</v>
      </c>
      <c r="N326" s="105" t="s">
        <v>34</v>
      </c>
      <c r="O326" s="18"/>
      <c r="P326" s="106">
        <f>O326*H326</f>
        <v>0</v>
      </c>
      <c r="Q326" s="106">
        <v>0</v>
      </c>
      <c r="R326" s="106">
        <f>Q326*H326</f>
        <v>0</v>
      </c>
      <c r="S326" s="106">
        <v>1.3699999999999999E-3</v>
      </c>
      <c r="T326" s="107">
        <f>S326*H326</f>
        <v>1.3699999999999999E-3</v>
      </c>
      <c r="AR326" s="6" t="s">
        <v>194</v>
      </c>
      <c r="AT326" s="6" t="s">
        <v>84</v>
      </c>
      <c r="AU326" s="6" t="s">
        <v>48</v>
      </c>
      <c r="AY326" s="6" t="s">
        <v>81</v>
      </c>
      <c r="BE326" s="108">
        <f>IF(N326="základní",J326,0)</f>
        <v>0</v>
      </c>
      <c r="BF326" s="108">
        <f>IF(N326="snížená",J326,0)</f>
        <v>0</v>
      </c>
      <c r="BG326" s="108">
        <f>IF(N326="zákl. přenesená",J326,0)</f>
        <v>0</v>
      </c>
      <c r="BH326" s="108">
        <f>IF(N326="sníž. přenesená",J326,0)</f>
        <v>0</v>
      </c>
      <c r="BI326" s="108">
        <f>IF(N326="nulová",J326,0)</f>
        <v>0</v>
      </c>
      <c r="BJ326" s="6" t="s">
        <v>47</v>
      </c>
      <c r="BK326" s="108">
        <f>ROUND(I326*H326,2)</f>
        <v>0</v>
      </c>
      <c r="BL326" s="6" t="s">
        <v>194</v>
      </c>
      <c r="BM326" s="6" t="s">
        <v>477</v>
      </c>
    </row>
    <row r="327" spans="2:65" s="20" customFormat="1" ht="25.5" customHeight="1" x14ac:dyDescent="0.3">
      <c r="B327" s="17"/>
      <c r="C327" s="98" t="s">
        <v>478</v>
      </c>
      <c r="D327" s="98" t="s">
        <v>84</v>
      </c>
      <c r="E327" s="99" t="s">
        <v>479</v>
      </c>
      <c r="F327" s="100" t="s">
        <v>480</v>
      </c>
      <c r="G327" s="101" t="s">
        <v>156</v>
      </c>
      <c r="H327" s="102">
        <v>5.0000000000000001E-3</v>
      </c>
      <c r="I327" s="115"/>
      <c r="J327" s="103">
        <f>ROUND(I327*H327,2)</f>
        <v>0</v>
      </c>
      <c r="K327" s="100" t="s">
        <v>86</v>
      </c>
      <c r="L327" s="17"/>
      <c r="M327" s="104" t="s">
        <v>1</v>
      </c>
      <c r="N327" s="105" t="s">
        <v>34</v>
      </c>
      <c r="O327" s="18"/>
      <c r="P327" s="106">
        <f>O327*H327</f>
        <v>0</v>
      </c>
      <c r="Q327" s="106">
        <v>0</v>
      </c>
      <c r="R327" s="106">
        <f>Q327*H327</f>
        <v>0</v>
      </c>
      <c r="S327" s="106">
        <v>0</v>
      </c>
      <c r="T327" s="107">
        <f>S327*H327</f>
        <v>0</v>
      </c>
      <c r="AR327" s="6" t="s">
        <v>194</v>
      </c>
      <c r="AT327" s="6" t="s">
        <v>84</v>
      </c>
      <c r="AU327" s="6" t="s">
        <v>48</v>
      </c>
      <c r="AY327" s="6" t="s">
        <v>81</v>
      </c>
      <c r="BE327" s="108">
        <f>IF(N327="základní",J327,0)</f>
        <v>0</v>
      </c>
      <c r="BF327" s="108">
        <f>IF(N327="snížená",J327,0)</f>
        <v>0</v>
      </c>
      <c r="BG327" s="108">
        <f>IF(N327="zákl. přenesená",J327,0)</f>
        <v>0</v>
      </c>
      <c r="BH327" s="108">
        <f>IF(N327="sníž. přenesená",J327,0)</f>
        <v>0</v>
      </c>
      <c r="BI327" s="108">
        <f>IF(N327="nulová",J327,0)</f>
        <v>0</v>
      </c>
      <c r="BJ327" s="6" t="s">
        <v>47</v>
      </c>
      <c r="BK327" s="108">
        <f>ROUND(I327*H327,2)</f>
        <v>0</v>
      </c>
      <c r="BL327" s="6" t="s">
        <v>194</v>
      </c>
      <c r="BM327" s="6" t="s">
        <v>481</v>
      </c>
    </row>
    <row r="328" spans="2:65" s="86" customFormat="1" ht="29.85" customHeight="1" x14ac:dyDescent="0.35">
      <c r="B328" s="85"/>
      <c r="D328" s="87" t="s">
        <v>44</v>
      </c>
      <c r="E328" s="96" t="s">
        <v>482</v>
      </c>
      <c r="F328" s="96" t="s">
        <v>483</v>
      </c>
      <c r="J328" s="97">
        <f>BK328</f>
        <v>0</v>
      </c>
      <c r="L328" s="85"/>
      <c r="M328" s="90"/>
      <c r="N328" s="91"/>
      <c r="O328" s="91"/>
      <c r="P328" s="92">
        <f>SUM(P329:P335)</f>
        <v>0</v>
      </c>
      <c r="Q328" s="91"/>
      <c r="R328" s="92">
        <f>SUM(R329:R335)</f>
        <v>1E-4</v>
      </c>
      <c r="S328" s="91"/>
      <c r="T328" s="93">
        <f>SUM(T329:T335)</f>
        <v>2.6430000000000002E-2</v>
      </c>
      <c r="AR328" s="87" t="s">
        <v>48</v>
      </c>
      <c r="AT328" s="94" t="s">
        <v>44</v>
      </c>
      <c r="AU328" s="94" t="s">
        <v>47</v>
      </c>
      <c r="AY328" s="87" t="s">
        <v>81</v>
      </c>
      <c r="BK328" s="95">
        <f>SUM(BK329:BK335)</f>
        <v>0</v>
      </c>
    </row>
    <row r="329" spans="2:65" s="20" customFormat="1" ht="16.5" customHeight="1" x14ac:dyDescent="0.3">
      <c r="B329" s="17"/>
      <c r="C329" s="98" t="s">
        <v>484</v>
      </c>
      <c r="D329" s="98" t="s">
        <v>84</v>
      </c>
      <c r="E329" s="99" t="s">
        <v>485</v>
      </c>
      <c r="F329" s="100" t="s">
        <v>486</v>
      </c>
      <c r="G329" s="101" t="s">
        <v>204</v>
      </c>
      <c r="H329" s="102">
        <v>1</v>
      </c>
      <c r="I329" s="115"/>
      <c r="J329" s="103">
        <f>ROUND(I329*H329,2)</f>
        <v>0</v>
      </c>
      <c r="K329" s="100" t="s">
        <v>86</v>
      </c>
      <c r="L329" s="17"/>
      <c r="M329" s="104" t="s">
        <v>1</v>
      </c>
      <c r="N329" s="105" t="s">
        <v>34</v>
      </c>
      <c r="O329" s="18"/>
      <c r="P329" s="106">
        <f>O329*H329</f>
        <v>0</v>
      </c>
      <c r="Q329" s="106">
        <v>8.0000000000000007E-5</v>
      </c>
      <c r="R329" s="106">
        <f>Q329*H329</f>
        <v>8.0000000000000007E-5</v>
      </c>
      <c r="S329" s="106">
        <v>2.4930000000000001E-2</v>
      </c>
      <c r="T329" s="107">
        <f>S329*H329</f>
        <v>2.4930000000000001E-2</v>
      </c>
      <c r="AR329" s="6" t="s">
        <v>194</v>
      </c>
      <c r="AT329" s="6" t="s">
        <v>84</v>
      </c>
      <c r="AU329" s="6" t="s">
        <v>48</v>
      </c>
      <c r="AY329" s="6" t="s">
        <v>81</v>
      </c>
      <c r="BE329" s="108">
        <f>IF(N329="základní",J329,0)</f>
        <v>0</v>
      </c>
      <c r="BF329" s="108">
        <f>IF(N329="snížená",J329,0)</f>
        <v>0</v>
      </c>
      <c r="BG329" s="108">
        <f>IF(N329="zákl. přenesená",J329,0)</f>
        <v>0</v>
      </c>
      <c r="BH329" s="108">
        <f>IF(N329="sníž. přenesená",J329,0)</f>
        <v>0</v>
      </c>
      <c r="BI329" s="108">
        <f>IF(N329="nulová",J329,0)</f>
        <v>0</v>
      </c>
      <c r="BJ329" s="6" t="s">
        <v>47</v>
      </c>
      <c r="BK329" s="108">
        <f>ROUND(I329*H329,2)</f>
        <v>0</v>
      </c>
      <c r="BL329" s="6" t="s">
        <v>194</v>
      </c>
      <c r="BM329" s="6" t="s">
        <v>487</v>
      </c>
    </row>
    <row r="330" spans="2:65" s="133" customFormat="1" x14ac:dyDescent="0.3">
      <c r="B330" s="132"/>
      <c r="D330" s="109" t="s">
        <v>134</v>
      </c>
      <c r="E330" s="134" t="s">
        <v>1</v>
      </c>
      <c r="F330" s="135" t="s">
        <v>182</v>
      </c>
      <c r="H330" s="134" t="s">
        <v>1</v>
      </c>
      <c r="L330" s="132"/>
      <c r="M330" s="136"/>
      <c r="N330" s="137"/>
      <c r="O330" s="137"/>
      <c r="P330" s="137"/>
      <c r="Q330" s="137"/>
      <c r="R330" s="137"/>
      <c r="S330" s="137"/>
      <c r="T330" s="138"/>
      <c r="AT330" s="134" t="s">
        <v>134</v>
      </c>
      <c r="AU330" s="134" t="s">
        <v>48</v>
      </c>
      <c r="AV330" s="133" t="s">
        <v>47</v>
      </c>
      <c r="AW330" s="133" t="s">
        <v>27</v>
      </c>
      <c r="AX330" s="133" t="s">
        <v>45</v>
      </c>
      <c r="AY330" s="134" t="s">
        <v>81</v>
      </c>
    </row>
    <row r="331" spans="2:65" s="117" customFormat="1" x14ac:dyDescent="0.3">
      <c r="B331" s="116"/>
      <c r="D331" s="109" t="s">
        <v>134</v>
      </c>
      <c r="E331" s="123" t="s">
        <v>1</v>
      </c>
      <c r="F331" s="118" t="s">
        <v>488</v>
      </c>
      <c r="H331" s="119">
        <v>1</v>
      </c>
      <c r="L331" s="116"/>
      <c r="M331" s="120"/>
      <c r="N331" s="121"/>
      <c r="O331" s="121"/>
      <c r="P331" s="121"/>
      <c r="Q331" s="121"/>
      <c r="R331" s="121"/>
      <c r="S331" s="121"/>
      <c r="T331" s="122"/>
      <c r="AT331" s="123" t="s">
        <v>134</v>
      </c>
      <c r="AU331" s="123" t="s">
        <v>48</v>
      </c>
      <c r="AV331" s="117" t="s">
        <v>48</v>
      </c>
      <c r="AW331" s="117" t="s">
        <v>27</v>
      </c>
      <c r="AX331" s="117" t="s">
        <v>45</v>
      </c>
      <c r="AY331" s="123" t="s">
        <v>81</v>
      </c>
    </row>
    <row r="332" spans="2:65" s="125" customFormat="1" x14ac:dyDescent="0.3">
      <c r="B332" s="124"/>
      <c r="D332" s="109" t="s">
        <v>134</v>
      </c>
      <c r="E332" s="126" t="s">
        <v>1</v>
      </c>
      <c r="F332" s="127" t="s">
        <v>169</v>
      </c>
      <c r="H332" s="128">
        <v>1</v>
      </c>
      <c r="L332" s="124"/>
      <c r="M332" s="129"/>
      <c r="N332" s="130"/>
      <c r="O332" s="130"/>
      <c r="P332" s="130"/>
      <c r="Q332" s="130"/>
      <c r="R332" s="130"/>
      <c r="S332" s="130"/>
      <c r="T332" s="131"/>
      <c r="AT332" s="126" t="s">
        <v>134</v>
      </c>
      <c r="AU332" s="126" t="s">
        <v>48</v>
      </c>
      <c r="AV332" s="125" t="s">
        <v>90</v>
      </c>
      <c r="AW332" s="125" t="s">
        <v>27</v>
      </c>
      <c r="AX332" s="125" t="s">
        <v>47</v>
      </c>
      <c r="AY332" s="126" t="s">
        <v>81</v>
      </c>
    </row>
    <row r="333" spans="2:65" s="20" customFormat="1" ht="25.5" customHeight="1" x14ac:dyDescent="0.3">
      <c r="B333" s="17"/>
      <c r="C333" s="98" t="s">
        <v>489</v>
      </c>
      <c r="D333" s="98" t="s">
        <v>84</v>
      </c>
      <c r="E333" s="99" t="s">
        <v>490</v>
      </c>
      <c r="F333" s="100" t="s">
        <v>491</v>
      </c>
      <c r="G333" s="101" t="s">
        <v>204</v>
      </c>
      <c r="H333" s="102">
        <v>2</v>
      </c>
      <c r="I333" s="115"/>
      <c r="J333" s="103">
        <f>ROUND(I333*H333,2)</f>
        <v>0</v>
      </c>
      <c r="K333" s="100" t="s">
        <v>86</v>
      </c>
      <c r="L333" s="17"/>
      <c r="M333" s="104" t="s">
        <v>1</v>
      </c>
      <c r="N333" s="105" t="s">
        <v>34</v>
      </c>
      <c r="O333" s="18"/>
      <c r="P333" s="106">
        <f>O333*H333</f>
        <v>0</v>
      </c>
      <c r="Q333" s="106">
        <v>1.0000000000000001E-5</v>
      </c>
      <c r="R333" s="106">
        <f>Q333*H333</f>
        <v>2.0000000000000002E-5</v>
      </c>
      <c r="S333" s="106">
        <v>7.5000000000000002E-4</v>
      </c>
      <c r="T333" s="107">
        <f>S333*H333</f>
        <v>1.5E-3</v>
      </c>
      <c r="AR333" s="6" t="s">
        <v>194</v>
      </c>
      <c r="AT333" s="6" t="s">
        <v>84</v>
      </c>
      <c r="AU333" s="6" t="s">
        <v>48</v>
      </c>
      <c r="AY333" s="6" t="s">
        <v>81</v>
      </c>
      <c r="BE333" s="108">
        <f>IF(N333="základní",J333,0)</f>
        <v>0</v>
      </c>
      <c r="BF333" s="108">
        <f>IF(N333="snížená",J333,0)</f>
        <v>0</v>
      </c>
      <c r="BG333" s="108">
        <f>IF(N333="zákl. přenesená",J333,0)</f>
        <v>0</v>
      </c>
      <c r="BH333" s="108">
        <f>IF(N333="sníž. přenesená",J333,0)</f>
        <v>0</v>
      </c>
      <c r="BI333" s="108">
        <f>IF(N333="nulová",J333,0)</f>
        <v>0</v>
      </c>
      <c r="BJ333" s="6" t="s">
        <v>47</v>
      </c>
      <c r="BK333" s="108">
        <f>ROUND(I333*H333,2)</f>
        <v>0</v>
      </c>
      <c r="BL333" s="6" t="s">
        <v>194</v>
      </c>
      <c r="BM333" s="6" t="s">
        <v>492</v>
      </c>
    </row>
    <row r="334" spans="2:65" s="20" customFormat="1" ht="25.5" customHeight="1" x14ac:dyDescent="0.3">
      <c r="B334" s="17"/>
      <c r="C334" s="98" t="s">
        <v>493</v>
      </c>
      <c r="D334" s="98" t="s">
        <v>84</v>
      </c>
      <c r="E334" s="99" t="s">
        <v>494</v>
      </c>
      <c r="F334" s="100" t="s">
        <v>495</v>
      </c>
      <c r="G334" s="101" t="s">
        <v>85</v>
      </c>
      <c r="H334" s="102">
        <v>1</v>
      </c>
      <c r="I334" s="115"/>
      <c r="J334" s="103">
        <f>ROUND(I334*H334,2)</f>
        <v>0</v>
      </c>
      <c r="K334" s="100" t="s">
        <v>1</v>
      </c>
      <c r="L334" s="17"/>
      <c r="M334" s="104" t="s">
        <v>1</v>
      </c>
      <c r="N334" s="105" t="s">
        <v>34</v>
      </c>
      <c r="O334" s="18"/>
      <c r="P334" s="106">
        <f>O334*H334</f>
        <v>0</v>
      </c>
      <c r="Q334" s="106">
        <v>0</v>
      </c>
      <c r="R334" s="106">
        <f>Q334*H334</f>
        <v>0</v>
      </c>
      <c r="S334" s="106">
        <v>0</v>
      </c>
      <c r="T334" s="107">
        <f>S334*H334</f>
        <v>0</v>
      </c>
      <c r="AR334" s="6" t="s">
        <v>194</v>
      </c>
      <c r="AT334" s="6" t="s">
        <v>84</v>
      </c>
      <c r="AU334" s="6" t="s">
        <v>48</v>
      </c>
      <c r="AY334" s="6" t="s">
        <v>81</v>
      </c>
      <c r="BE334" s="108">
        <f>IF(N334="základní",J334,0)</f>
        <v>0</v>
      </c>
      <c r="BF334" s="108">
        <f>IF(N334="snížená",J334,0)</f>
        <v>0</v>
      </c>
      <c r="BG334" s="108">
        <f>IF(N334="zákl. přenesená",J334,0)</f>
        <v>0</v>
      </c>
      <c r="BH334" s="108">
        <f>IF(N334="sníž. přenesená",J334,0)</f>
        <v>0</v>
      </c>
      <c r="BI334" s="108">
        <f>IF(N334="nulová",J334,0)</f>
        <v>0</v>
      </c>
      <c r="BJ334" s="6" t="s">
        <v>47</v>
      </c>
      <c r="BK334" s="108">
        <f>ROUND(I334*H334,2)</f>
        <v>0</v>
      </c>
      <c r="BL334" s="6" t="s">
        <v>194</v>
      </c>
      <c r="BM334" s="6" t="s">
        <v>496</v>
      </c>
    </row>
    <row r="335" spans="2:65" s="20" customFormat="1" ht="25.5" customHeight="1" x14ac:dyDescent="0.3">
      <c r="B335" s="17"/>
      <c r="C335" s="98" t="s">
        <v>497</v>
      </c>
      <c r="D335" s="98" t="s">
        <v>84</v>
      </c>
      <c r="E335" s="99" t="s">
        <v>498</v>
      </c>
      <c r="F335" s="100" t="s">
        <v>499</v>
      </c>
      <c r="G335" s="101" t="s">
        <v>156</v>
      </c>
      <c r="H335" s="102">
        <v>2.5999999999999999E-2</v>
      </c>
      <c r="I335" s="115"/>
      <c r="J335" s="103">
        <f>ROUND(I335*H335,2)</f>
        <v>0</v>
      </c>
      <c r="K335" s="100" t="s">
        <v>86</v>
      </c>
      <c r="L335" s="17"/>
      <c r="M335" s="104" t="s">
        <v>1</v>
      </c>
      <c r="N335" s="105" t="s">
        <v>34</v>
      </c>
      <c r="O335" s="18"/>
      <c r="P335" s="106">
        <f>O335*H335</f>
        <v>0</v>
      </c>
      <c r="Q335" s="106">
        <v>0</v>
      </c>
      <c r="R335" s="106">
        <f>Q335*H335</f>
        <v>0</v>
      </c>
      <c r="S335" s="106">
        <v>0</v>
      </c>
      <c r="T335" s="107">
        <f>S335*H335</f>
        <v>0</v>
      </c>
      <c r="AR335" s="6" t="s">
        <v>194</v>
      </c>
      <c r="AT335" s="6" t="s">
        <v>84</v>
      </c>
      <c r="AU335" s="6" t="s">
        <v>48</v>
      </c>
      <c r="AY335" s="6" t="s">
        <v>81</v>
      </c>
      <c r="BE335" s="108">
        <f>IF(N335="základní",J335,0)</f>
        <v>0</v>
      </c>
      <c r="BF335" s="108">
        <f>IF(N335="snížená",J335,0)</f>
        <v>0</v>
      </c>
      <c r="BG335" s="108">
        <f>IF(N335="zákl. přenesená",J335,0)</f>
        <v>0</v>
      </c>
      <c r="BH335" s="108">
        <f>IF(N335="sníž. přenesená",J335,0)</f>
        <v>0</v>
      </c>
      <c r="BI335" s="108">
        <f>IF(N335="nulová",J335,0)</f>
        <v>0</v>
      </c>
      <c r="BJ335" s="6" t="s">
        <v>47</v>
      </c>
      <c r="BK335" s="108">
        <f>ROUND(I335*H335,2)</f>
        <v>0</v>
      </c>
      <c r="BL335" s="6" t="s">
        <v>194</v>
      </c>
      <c r="BM335" s="6" t="s">
        <v>500</v>
      </c>
    </row>
    <row r="336" spans="2:65" s="86" customFormat="1" ht="29.85" customHeight="1" x14ac:dyDescent="0.35">
      <c r="B336" s="85"/>
      <c r="D336" s="87" t="s">
        <v>44</v>
      </c>
      <c r="E336" s="96" t="s">
        <v>501</v>
      </c>
      <c r="F336" s="96" t="s">
        <v>502</v>
      </c>
      <c r="J336" s="97">
        <f>BK336</f>
        <v>0</v>
      </c>
      <c r="L336" s="85"/>
      <c r="M336" s="90"/>
      <c r="N336" s="91"/>
      <c r="O336" s="91"/>
      <c r="P336" s="92">
        <f>SUM(P337:P339)</f>
        <v>0</v>
      </c>
      <c r="Q336" s="91"/>
      <c r="R336" s="92">
        <f>SUM(R337:R339)</f>
        <v>5.0000000000000001E-3</v>
      </c>
      <c r="S336" s="91"/>
      <c r="T336" s="93">
        <f>SUM(T337:T339)</f>
        <v>0</v>
      </c>
      <c r="AR336" s="87" t="s">
        <v>48</v>
      </c>
      <c r="AT336" s="94" t="s">
        <v>44</v>
      </c>
      <c r="AU336" s="94" t="s">
        <v>47</v>
      </c>
      <c r="AY336" s="87" t="s">
        <v>81</v>
      </c>
      <c r="BK336" s="95">
        <f>SUM(BK337:BK339)</f>
        <v>0</v>
      </c>
    </row>
    <row r="337" spans="2:65" s="20" customFormat="1" ht="25.5" customHeight="1" x14ac:dyDescent="0.3">
      <c r="B337" s="17"/>
      <c r="C337" s="98" t="s">
        <v>503</v>
      </c>
      <c r="D337" s="98" t="s">
        <v>84</v>
      </c>
      <c r="E337" s="99" t="s">
        <v>504</v>
      </c>
      <c r="F337" s="100" t="s">
        <v>505</v>
      </c>
      <c r="G337" s="101" t="s">
        <v>204</v>
      </c>
      <c r="H337" s="102">
        <v>1</v>
      </c>
      <c r="I337" s="115"/>
      <c r="J337" s="103">
        <f>ROUND(I337*H337,2)</f>
        <v>0</v>
      </c>
      <c r="K337" s="100" t="s">
        <v>86</v>
      </c>
      <c r="L337" s="17"/>
      <c r="M337" s="104" t="s">
        <v>1</v>
      </c>
      <c r="N337" s="105" t="s">
        <v>34</v>
      </c>
      <c r="O337" s="18"/>
      <c r="P337" s="106">
        <f>O337*H337</f>
        <v>0</v>
      </c>
      <c r="Q337" s="106">
        <v>0</v>
      </c>
      <c r="R337" s="106">
        <f>Q337*H337</f>
        <v>0</v>
      </c>
      <c r="S337" s="106">
        <v>0</v>
      </c>
      <c r="T337" s="107">
        <f>S337*H337</f>
        <v>0</v>
      </c>
      <c r="AR337" s="6" t="s">
        <v>194</v>
      </c>
      <c r="AT337" s="6" t="s">
        <v>84</v>
      </c>
      <c r="AU337" s="6" t="s">
        <v>48</v>
      </c>
      <c r="AY337" s="6" t="s">
        <v>81</v>
      </c>
      <c r="BE337" s="108">
        <f>IF(N337="základní",J337,0)</f>
        <v>0</v>
      </c>
      <c r="BF337" s="108">
        <f>IF(N337="snížená",J337,0)</f>
        <v>0</v>
      </c>
      <c r="BG337" s="108">
        <f>IF(N337="zákl. přenesená",J337,0)</f>
        <v>0</v>
      </c>
      <c r="BH337" s="108">
        <f>IF(N337="sníž. přenesená",J337,0)</f>
        <v>0</v>
      </c>
      <c r="BI337" s="108">
        <f>IF(N337="nulová",J337,0)</f>
        <v>0</v>
      </c>
      <c r="BJ337" s="6" t="s">
        <v>47</v>
      </c>
      <c r="BK337" s="108">
        <f>ROUND(I337*H337,2)</f>
        <v>0</v>
      </c>
      <c r="BL337" s="6" t="s">
        <v>194</v>
      </c>
      <c r="BM337" s="6" t="s">
        <v>506</v>
      </c>
    </row>
    <row r="338" spans="2:65" s="20" customFormat="1" ht="16.5" customHeight="1" x14ac:dyDescent="0.3">
      <c r="B338" s="17"/>
      <c r="C338" s="142" t="s">
        <v>507</v>
      </c>
      <c r="D338" s="142" t="s">
        <v>303</v>
      </c>
      <c r="E338" s="143" t="s">
        <v>508</v>
      </c>
      <c r="F338" s="144" t="s">
        <v>509</v>
      </c>
      <c r="G338" s="145" t="s">
        <v>204</v>
      </c>
      <c r="H338" s="146">
        <v>1</v>
      </c>
      <c r="I338" s="139"/>
      <c r="J338" s="147">
        <f>ROUND(I338*H338,2)</f>
        <v>0</v>
      </c>
      <c r="K338" s="144" t="s">
        <v>1</v>
      </c>
      <c r="L338" s="140"/>
      <c r="M338" s="148" t="s">
        <v>1</v>
      </c>
      <c r="N338" s="141" t="s">
        <v>34</v>
      </c>
      <c r="O338" s="18"/>
      <c r="P338" s="106">
        <f>O338*H338</f>
        <v>0</v>
      </c>
      <c r="Q338" s="106">
        <v>5.0000000000000001E-3</v>
      </c>
      <c r="R338" s="106">
        <f>Q338*H338</f>
        <v>5.0000000000000001E-3</v>
      </c>
      <c r="S338" s="106">
        <v>0</v>
      </c>
      <c r="T338" s="107">
        <f>S338*H338</f>
        <v>0</v>
      </c>
      <c r="AR338" s="6" t="s">
        <v>316</v>
      </c>
      <c r="AT338" s="6" t="s">
        <v>303</v>
      </c>
      <c r="AU338" s="6" t="s">
        <v>48</v>
      </c>
      <c r="AY338" s="6" t="s">
        <v>81</v>
      </c>
      <c r="BE338" s="108">
        <f>IF(N338="základní",J338,0)</f>
        <v>0</v>
      </c>
      <c r="BF338" s="108">
        <f>IF(N338="snížená",J338,0)</f>
        <v>0</v>
      </c>
      <c r="BG338" s="108">
        <f>IF(N338="zákl. přenesená",J338,0)</f>
        <v>0</v>
      </c>
      <c r="BH338" s="108">
        <f>IF(N338="sníž. přenesená",J338,0)</f>
        <v>0</v>
      </c>
      <c r="BI338" s="108">
        <f>IF(N338="nulová",J338,0)</f>
        <v>0</v>
      </c>
      <c r="BJ338" s="6" t="s">
        <v>47</v>
      </c>
      <c r="BK338" s="108">
        <f>ROUND(I338*H338,2)</f>
        <v>0</v>
      </c>
      <c r="BL338" s="6" t="s">
        <v>194</v>
      </c>
      <c r="BM338" s="6" t="s">
        <v>510</v>
      </c>
    </row>
    <row r="339" spans="2:65" s="20" customFormat="1" ht="38.25" customHeight="1" x14ac:dyDescent="0.3">
      <c r="B339" s="17"/>
      <c r="C339" s="98" t="s">
        <v>511</v>
      </c>
      <c r="D339" s="98" t="s">
        <v>84</v>
      </c>
      <c r="E339" s="99" t="s">
        <v>512</v>
      </c>
      <c r="F339" s="100" t="s">
        <v>513</v>
      </c>
      <c r="G339" s="101" t="s">
        <v>156</v>
      </c>
      <c r="H339" s="102">
        <v>5.0000000000000001E-3</v>
      </c>
      <c r="I339" s="115"/>
      <c r="J339" s="103">
        <f>ROUND(I339*H339,2)</f>
        <v>0</v>
      </c>
      <c r="K339" s="100" t="s">
        <v>86</v>
      </c>
      <c r="L339" s="17"/>
      <c r="M339" s="104" t="s">
        <v>1</v>
      </c>
      <c r="N339" s="105" t="s">
        <v>34</v>
      </c>
      <c r="O339" s="18"/>
      <c r="P339" s="106">
        <f>O339*H339</f>
        <v>0</v>
      </c>
      <c r="Q339" s="106">
        <v>0</v>
      </c>
      <c r="R339" s="106">
        <f>Q339*H339</f>
        <v>0</v>
      </c>
      <c r="S339" s="106">
        <v>0</v>
      </c>
      <c r="T339" s="107">
        <f>S339*H339</f>
        <v>0</v>
      </c>
      <c r="AR339" s="6" t="s">
        <v>194</v>
      </c>
      <c r="AT339" s="6" t="s">
        <v>84</v>
      </c>
      <c r="AU339" s="6" t="s">
        <v>48</v>
      </c>
      <c r="AY339" s="6" t="s">
        <v>81</v>
      </c>
      <c r="BE339" s="108">
        <f>IF(N339="základní",J339,0)</f>
        <v>0</v>
      </c>
      <c r="BF339" s="108">
        <f>IF(N339="snížená",J339,0)</f>
        <v>0</v>
      </c>
      <c r="BG339" s="108">
        <f>IF(N339="zákl. přenesená",J339,0)</f>
        <v>0</v>
      </c>
      <c r="BH339" s="108">
        <f>IF(N339="sníž. přenesená",J339,0)</f>
        <v>0</v>
      </c>
      <c r="BI339" s="108">
        <f>IF(N339="nulová",J339,0)</f>
        <v>0</v>
      </c>
      <c r="BJ339" s="6" t="s">
        <v>47</v>
      </c>
      <c r="BK339" s="108">
        <f>ROUND(I339*H339,2)</f>
        <v>0</v>
      </c>
      <c r="BL339" s="6" t="s">
        <v>194</v>
      </c>
      <c r="BM339" s="6" t="s">
        <v>514</v>
      </c>
    </row>
    <row r="340" spans="2:65" s="86" customFormat="1" ht="29.85" customHeight="1" x14ac:dyDescent="0.35">
      <c r="B340" s="85"/>
      <c r="D340" s="87" t="s">
        <v>44</v>
      </c>
      <c r="E340" s="96" t="s">
        <v>515</v>
      </c>
      <c r="F340" s="96" t="s">
        <v>516</v>
      </c>
      <c r="J340" s="97">
        <f>BK340</f>
        <v>0</v>
      </c>
      <c r="L340" s="85"/>
      <c r="M340" s="90"/>
      <c r="N340" s="91"/>
      <c r="O340" s="91"/>
      <c r="P340" s="92">
        <f>SUM(P341:P398)</f>
        <v>0</v>
      </c>
      <c r="Q340" s="91"/>
      <c r="R340" s="92">
        <f>SUM(R341:R398)</f>
        <v>2.1509429099999995</v>
      </c>
      <c r="S340" s="91"/>
      <c r="T340" s="93">
        <f>SUM(T341:T398)</f>
        <v>1.8099887499999998</v>
      </c>
      <c r="AR340" s="87" t="s">
        <v>48</v>
      </c>
      <c r="AT340" s="94" t="s">
        <v>44</v>
      </c>
      <c r="AU340" s="94" t="s">
        <v>47</v>
      </c>
      <c r="AY340" s="87" t="s">
        <v>81</v>
      </c>
      <c r="BK340" s="95">
        <f>SUM(BK341:BK398)</f>
        <v>0</v>
      </c>
    </row>
    <row r="341" spans="2:65" s="20" customFormat="1" ht="16.5" customHeight="1" x14ac:dyDescent="0.3">
      <c r="B341" s="17"/>
      <c r="C341" s="98" t="s">
        <v>517</v>
      </c>
      <c r="D341" s="98" t="s">
        <v>84</v>
      </c>
      <c r="E341" s="99" t="s">
        <v>518</v>
      </c>
      <c r="F341" s="100" t="s">
        <v>519</v>
      </c>
      <c r="G341" s="101" t="s">
        <v>85</v>
      </c>
      <c r="H341" s="102">
        <v>1</v>
      </c>
      <c r="I341" s="115"/>
      <c r="J341" s="103">
        <f>ROUND(I341*H341,2)</f>
        <v>0</v>
      </c>
      <c r="K341" s="100" t="s">
        <v>1</v>
      </c>
      <c r="L341" s="17"/>
      <c r="M341" s="104" t="s">
        <v>1</v>
      </c>
      <c r="N341" s="105" t="s">
        <v>34</v>
      </c>
      <c r="O341" s="18"/>
      <c r="P341" s="106">
        <f>O341*H341</f>
        <v>0</v>
      </c>
      <c r="Q341" s="106">
        <v>0</v>
      </c>
      <c r="R341" s="106">
        <f>Q341*H341</f>
        <v>0</v>
      </c>
      <c r="S341" s="106">
        <v>0</v>
      </c>
      <c r="T341" s="107">
        <f>S341*H341</f>
        <v>0</v>
      </c>
      <c r="AR341" s="6" t="s">
        <v>194</v>
      </c>
      <c r="AT341" s="6" t="s">
        <v>84</v>
      </c>
      <c r="AU341" s="6" t="s">
        <v>48</v>
      </c>
      <c r="AY341" s="6" t="s">
        <v>81</v>
      </c>
      <c r="BE341" s="108">
        <f>IF(N341="základní",J341,0)</f>
        <v>0</v>
      </c>
      <c r="BF341" s="108">
        <f>IF(N341="snížená",J341,0)</f>
        <v>0</v>
      </c>
      <c r="BG341" s="108">
        <f>IF(N341="zákl. přenesená",J341,0)</f>
        <v>0</v>
      </c>
      <c r="BH341" s="108">
        <f>IF(N341="sníž. přenesená",J341,0)</f>
        <v>0</v>
      </c>
      <c r="BI341" s="108">
        <f>IF(N341="nulová",J341,0)</f>
        <v>0</v>
      </c>
      <c r="BJ341" s="6" t="s">
        <v>47</v>
      </c>
      <c r="BK341" s="108">
        <f>ROUND(I341*H341,2)</f>
        <v>0</v>
      </c>
      <c r="BL341" s="6" t="s">
        <v>194</v>
      </c>
      <c r="BM341" s="6" t="s">
        <v>520</v>
      </c>
    </row>
    <row r="342" spans="2:65" s="20" customFormat="1" ht="38.25" customHeight="1" x14ac:dyDescent="0.3">
      <c r="B342" s="17"/>
      <c r="C342" s="98" t="s">
        <v>521</v>
      </c>
      <c r="D342" s="98" t="s">
        <v>84</v>
      </c>
      <c r="E342" s="99" t="s">
        <v>522</v>
      </c>
      <c r="F342" s="100" t="s">
        <v>523</v>
      </c>
      <c r="G342" s="101" t="s">
        <v>189</v>
      </c>
      <c r="H342" s="102">
        <v>32.726999999999997</v>
      </c>
      <c r="I342" s="115"/>
      <c r="J342" s="103">
        <f>ROUND(I342*H342,2)</f>
        <v>0</v>
      </c>
      <c r="K342" s="100" t="s">
        <v>86</v>
      </c>
      <c r="L342" s="17"/>
      <c r="M342" s="104" t="s">
        <v>1</v>
      </c>
      <c r="N342" s="105" t="s">
        <v>34</v>
      </c>
      <c r="O342" s="18"/>
      <c r="P342" s="106">
        <f>O342*H342</f>
        <v>0</v>
      </c>
      <c r="Q342" s="106">
        <v>2.197E-2</v>
      </c>
      <c r="R342" s="106">
        <f>Q342*H342</f>
        <v>0.71901218999999994</v>
      </c>
      <c r="S342" s="106">
        <v>0</v>
      </c>
      <c r="T342" s="107">
        <f>S342*H342</f>
        <v>0</v>
      </c>
      <c r="AR342" s="6" t="s">
        <v>194</v>
      </c>
      <c r="AT342" s="6" t="s">
        <v>84</v>
      </c>
      <c r="AU342" s="6" t="s">
        <v>48</v>
      </c>
      <c r="AY342" s="6" t="s">
        <v>81</v>
      </c>
      <c r="BE342" s="108">
        <f>IF(N342="základní",J342,0)</f>
        <v>0</v>
      </c>
      <c r="BF342" s="108">
        <f>IF(N342="snížená",J342,0)</f>
        <v>0</v>
      </c>
      <c r="BG342" s="108">
        <f>IF(N342="zákl. přenesená",J342,0)</f>
        <v>0</v>
      </c>
      <c r="BH342" s="108">
        <f>IF(N342="sníž. přenesená",J342,0)</f>
        <v>0</v>
      </c>
      <c r="BI342" s="108">
        <f>IF(N342="nulová",J342,0)</f>
        <v>0</v>
      </c>
      <c r="BJ342" s="6" t="s">
        <v>47</v>
      </c>
      <c r="BK342" s="108">
        <f>ROUND(I342*H342,2)</f>
        <v>0</v>
      </c>
      <c r="BL342" s="6" t="s">
        <v>194</v>
      </c>
      <c r="BM342" s="6" t="s">
        <v>524</v>
      </c>
    </row>
    <row r="343" spans="2:65" s="133" customFormat="1" x14ac:dyDescent="0.3">
      <c r="B343" s="132"/>
      <c r="D343" s="109" t="s">
        <v>134</v>
      </c>
      <c r="E343" s="134" t="s">
        <v>1</v>
      </c>
      <c r="F343" s="135" t="s">
        <v>182</v>
      </c>
      <c r="H343" s="134" t="s">
        <v>1</v>
      </c>
      <c r="L343" s="132"/>
      <c r="M343" s="136"/>
      <c r="N343" s="137"/>
      <c r="O343" s="137"/>
      <c r="P343" s="137"/>
      <c r="Q343" s="137"/>
      <c r="R343" s="137"/>
      <c r="S343" s="137"/>
      <c r="T343" s="138"/>
      <c r="AT343" s="134" t="s">
        <v>134</v>
      </c>
      <c r="AU343" s="134" t="s">
        <v>48</v>
      </c>
      <c r="AV343" s="133" t="s">
        <v>47</v>
      </c>
      <c r="AW343" s="133" t="s">
        <v>27</v>
      </c>
      <c r="AX343" s="133" t="s">
        <v>45</v>
      </c>
      <c r="AY343" s="134" t="s">
        <v>81</v>
      </c>
    </row>
    <row r="344" spans="2:65" s="133" customFormat="1" x14ac:dyDescent="0.3">
      <c r="B344" s="132"/>
      <c r="D344" s="109" t="s">
        <v>134</v>
      </c>
      <c r="E344" s="134" t="s">
        <v>1</v>
      </c>
      <c r="F344" s="135" t="s">
        <v>525</v>
      </c>
      <c r="H344" s="134" t="s">
        <v>1</v>
      </c>
      <c r="L344" s="132"/>
      <c r="M344" s="136"/>
      <c r="N344" s="137"/>
      <c r="O344" s="137"/>
      <c r="P344" s="137"/>
      <c r="Q344" s="137"/>
      <c r="R344" s="137"/>
      <c r="S344" s="137"/>
      <c r="T344" s="138"/>
      <c r="AT344" s="134" t="s">
        <v>134</v>
      </c>
      <c r="AU344" s="134" t="s">
        <v>48</v>
      </c>
      <c r="AV344" s="133" t="s">
        <v>47</v>
      </c>
      <c r="AW344" s="133" t="s">
        <v>27</v>
      </c>
      <c r="AX344" s="133" t="s">
        <v>45</v>
      </c>
      <c r="AY344" s="134" t="s">
        <v>81</v>
      </c>
    </row>
    <row r="345" spans="2:65" s="117" customFormat="1" x14ac:dyDescent="0.3">
      <c r="B345" s="116"/>
      <c r="D345" s="109" t="s">
        <v>134</v>
      </c>
      <c r="E345" s="123" t="s">
        <v>1</v>
      </c>
      <c r="F345" s="118" t="s">
        <v>526</v>
      </c>
      <c r="H345" s="119">
        <v>32.726999999999997</v>
      </c>
      <c r="L345" s="116"/>
      <c r="M345" s="120"/>
      <c r="N345" s="121"/>
      <c r="O345" s="121"/>
      <c r="P345" s="121"/>
      <c r="Q345" s="121"/>
      <c r="R345" s="121"/>
      <c r="S345" s="121"/>
      <c r="T345" s="122"/>
      <c r="AT345" s="123" t="s">
        <v>134</v>
      </c>
      <c r="AU345" s="123" t="s">
        <v>48</v>
      </c>
      <c r="AV345" s="117" t="s">
        <v>48</v>
      </c>
      <c r="AW345" s="117" t="s">
        <v>27</v>
      </c>
      <c r="AX345" s="117" t="s">
        <v>45</v>
      </c>
      <c r="AY345" s="123" t="s">
        <v>81</v>
      </c>
    </row>
    <row r="346" spans="2:65" s="125" customFormat="1" x14ac:dyDescent="0.3">
      <c r="B346" s="124"/>
      <c r="D346" s="109" t="s">
        <v>134</v>
      </c>
      <c r="E346" s="126" t="s">
        <v>1</v>
      </c>
      <c r="F346" s="127" t="s">
        <v>169</v>
      </c>
      <c r="H346" s="128">
        <v>32.726999999999997</v>
      </c>
      <c r="L346" s="124"/>
      <c r="M346" s="129"/>
      <c r="N346" s="130"/>
      <c r="O346" s="130"/>
      <c r="P346" s="130"/>
      <c r="Q346" s="130"/>
      <c r="R346" s="130"/>
      <c r="S346" s="130"/>
      <c r="T346" s="131"/>
      <c r="AT346" s="126" t="s">
        <v>134</v>
      </c>
      <c r="AU346" s="126" t="s">
        <v>48</v>
      </c>
      <c r="AV346" s="125" t="s">
        <v>90</v>
      </c>
      <c r="AW346" s="125" t="s">
        <v>27</v>
      </c>
      <c r="AX346" s="125" t="s">
        <v>47</v>
      </c>
      <c r="AY346" s="126" t="s">
        <v>81</v>
      </c>
    </row>
    <row r="347" spans="2:65" s="20" customFormat="1" ht="38.25" customHeight="1" x14ac:dyDescent="0.3">
      <c r="B347" s="17"/>
      <c r="C347" s="98" t="s">
        <v>527</v>
      </c>
      <c r="D347" s="98" t="s">
        <v>84</v>
      </c>
      <c r="E347" s="99" t="s">
        <v>528</v>
      </c>
      <c r="F347" s="100" t="s">
        <v>529</v>
      </c>
      <c r="G347" s="101" t="s">
        <v>189</v>
      </c>
      <c r="H347" s="102">
        <v>26.885000000000002</v>
      </c>
      <c r="I347" s="115"/>
      <c r="J347" s="103">
        <f>ROUND(I347*H347,2)</f>
        <v>0</v>
      </c>
      <c r="K347" s="100" t="s">
        <v>86</v>
      </c>
      <c r="L347" s="17"/>
      <c r="M347" s="104" t="s">
        <v>1</v>
      </c>
      <c r="N347" s="105" t="s">
        <v>34</v>
      </c>
      <c r="O347" s="18"/>
      <c r="P347" s="106">
        <f>O347*H347</f>
        <v>0</v>
      </c>
      <c r="Q347" s="106">
        <v>4.512E-2</v>
      </c>
      <c r="R347" s="106">
        <f>Q347*H347</f>
        <v>1.2130512</v>
      </c>
      <c r="S347" s="106">
        <v>0</v>
      </c>
      <c r="T347" s="107">
        <f>S347*H347</f>
        <v>0</v>
      </c>
      <c r="AR347" s="6" t="s">
        <v>194</v>
      </c>
      <c r="AT347" s="6" t="s">
        <v>84</v>
      </c>
      <c r="AU347" s="6" t="s">
        <v>48</v>
      </c>
      <c r="AY347" s="6" t="s">
        <v>81</v>
      </c>
      <c r="BE347" s="108">
        <f>IF(N347="základní",J347,0)</f>
        <v>0</v>
      </c>
      <c r="BF347" s="108">
        <f>IF(N347="snížená",J347,0)</f>
        <v>0</v>
      </c>
      <c r="BG347" s="108">
        <f>IF(N347="zákl. přenesená",J347,0)</f>
        <v>0</v>
      </c>
      <c r="BH347" s="108">
        <f>IF(N347="sníž. přenesená",J347,0)</f>
        <v>0</v>
      </c>
      <c r="BI347" s="108">
        <f>IF(N347="nulová",J347,0)</f>
        <v>0</v>
      </c>
      <c r="BJ347" s="6" t="s">
        <v>47</v>
      </c>
      <c r="BK347" s="108">
        <f>ROUND(I347*H347,2)</f>
        <v>0</v>
      </c>
      <c r="BL347" s="6" t="s">
        <v>194</v>
      </c>
      <c r="BM347" s="6" t="s">
        <v>530</v>
      </c>
    </row>
    <row r="348" spans="2:65" s="133" customFormat="1" x14ac:dyDescent="0.3">
      <c r="B348" s="132"/>
      <c r="D348" s="109" t="s">
        <v>134</v>
      </c>
      <c r="E348" s="134" t="s">
        <v>1</v>
      </c>
      <c r="F348" s="135" t="s">
        <v>191</v>
      </c>
      <c r="H348" s="134" t="s">
        <v>1</v>
      </c>
      <c r="L348" s="132"/>
      <c r="M348" s="136"/>
      <c r="N348" s="137"/>
      <c r="O348" s="137"/>
      <c r="P348" s="137"/>
      <c r="Q348" s="137"/>
      <c r="R348" s="137"/>
      <c r="S348" s="137"/>
      <c r="T348" s="138"/>
      <c r="AT348" s="134" t="s">
        <v>134</v>
      </c>
      <c r="AU348" s="134" t="s">
        <v>48</v>
      </c>
      <c r="AV348" s="133" t="s">
        <v>47</v>
      </c>
      <c r="AW348" s="133" t="s">
        <v>27</v>
      </c>
      <c r="AX348" s="133" t="s">
        <v>45</v>
      </c>
      <c r="AY348" s="134" t="s">
        <v>81</v>
      </c>
    </row>
    <row r="349" spans="2:65" s="117" customFormat="1" x14ac:dyDescent="0.3">
      <c r="B349" s="116"/>
      <c r="D349" s="109" t="s">
        <v>134</v>
      </c>
      <c r="E349" s="123" t="s">
        <v>1</v>
      </c>
      <c r="F349" s="118" t="s">
        <v>531</v>
      </c>
      <c r="H349" s="119">
        <v>5.5430000000000001</v>
      </c>
      <c r="L349" s="116"/>
      <c r="M349" s="120"/>
      <c r="N349" s="121"/>
      <c r="O349" s="121"/>
      <c r="P349" s="121"/>
      <c r="Q349" s="121"/>
      <c r="R349" s="121"/>
      <c r="S349" s="121"/>
      <c r="T349" s="122"/>
      <c r="AT349" s="123" t="s">
        <v>134</v>
      </c>
      <c r="AU349" s="123" t="s">
        <v>48</v>
      </c>
      <c r="AV349" s="117" t="s">
        <v>48</v>
      </c>
      <c r="AW349" s="117" t="s">
        <v>27</v>
      </c>
      <c r="AX349" s="117" t="s">
        <v>45</v>
      </c>
      <c r="AY349" s="123" t="s">
        <v>81</v>
      </c>
    </row>
    <row r="350" spans="2:65" s="117" customFormat="1" x14ac:dyDescent="0.3">
      <c r="B350" s="116"/>
      <c r="D350" s="109" t="s">
        <v>134</v>
      </c>
      <c r="E350" s="123" t="s">
        <v>1</v>
      </c>
      <c r="F350" s="118" t="s">
        <v>532</v>
      </c>
      <c r="H350" s="119">
        <v>21.341999999999999</v>
      </c>
      <c r="L350" s="116"/>
      <c r="M350" s="120"/>
      <c r="N350" s="121"/>
      <c r="O350" s="121"/>
      <c r="P350" s="121"/>
      <c r="Q350" s="121"/>
      <c r="R350" s="121"/>
      <c r="S350" s="121"/>
      <c r="T350" s="122"/>
      <c r="AT350" s="123" t="s">
        <v>134</v>
      </c>
      <c r="AU350" s="123" t="s">
        <v>48</v>
      </c>
      <c r="AV350" s="117" t="s">
        <v>48</v>
      </c>
      <c r="AW350" s="117" t="s">
        <v>27</v>
      </c>
      <c r="AX350" s="117" t="s">
        <v>45</v>
      </c>
      <c r="AY350" s="123" t="s">
        <v>81</v>
      </c>
    </row>
    <row r="351" spans="2:65" s="125" customFormat="1" x14ac:dyDescent="0.3">
      <c r="B351" s="124"/>
      <c r="D351" s="109" t="s">
        <v>134</v>
      </c>
      <c r="E351" s="126" t="s">
        <v>1</v>
      </c>
      <c r="F351" s="127" t="s">
        <v>169</v>
      </c>
      <c r="H351" s="128">
        <v>26.885000000000002</v>
      </c>
      <c r="L351" s="124"/>
      <c r="M351" s="129"/>
      <c r="N351" s="130"/>
      <c r="O351" s="130"/>
      <c r="P351" s="130"/>
      <c r="Q351" s="130"/>
      <c r="R351" s="130"/>
      <c r="S351" s="130"/>
      <c r="T351" s="131"/>
      <c r="AT351" s="126" t="s">
        <v>134</v>
      </c>
      <c r="AU351" s="126" t="s">
        <v>48</v>
      </c>
      <c r="AV351" s="125" t="s">
        <v>90</v>
      </c>
      <c r="AW351" s="125" t="s">
        <v>27</v>
      </c>
      <c r="AX351" s="125" t="s">
        <v>47</v>
      </c>
      <c r="AY351" s="126" t="s">
        <v>81</v>
      </c>
    </row>
    <row r="352" spans="2:65" s="20" customFormat="1" ht="25.5" customHeight="1" x14ac:dyDescent="0.3">
      <c r="B352" s="17"/>
      <c r="C352" s="98" t="s">
        <v>533</v>
      </c>
      <c r="D352" s="98" t="s">
        <v>84</v>
      </c>
      <c r="E352" s="99" t="s">
        <v>534</v>
      </c>
      <c r="F352" s="100" t="s">
        <v>535</v>
      </c>
      <c r="G352" s="101" t="s">
        <v>189</v>
      </c>
      <c r="H352" s="102">
        <v>26.885000000000002</v>
      </c>
      <c r="I352" s="115"/>
      <c r="J352" s="103">
        <f t="shared" ref="J352:J359" si="0">ROUND(I352*H352,2)</f>
        <v>0</v>
      </c>
      <c r="K352" s="100" t="s">
        <v>86</v>
      </c>
      <c r="L352" s="17"/>
      <c r="M352" s="104" t="s">
        <v>1</v>
      </c>
      <c r="N352" s="105" t="s">
        <v>34</v>
      </c>
      <c r="O352" s="18"/>
      <c r="P352" s="106">
        <f t="shared" ref="P352:P359" si="1">O352*H352</f>
        <v>0</v>
      </c>
      <c r="Q352" s="106">
        <v>2.0000000000000001E-4</v>
      </c>
      <c r="R352" s="106">
        <f t="shared" ref="R352:R359" si="2">Q352*H352</f>
        <v>5.3770000000000007E-3</v>
      </c>
      <c r="S352" s="106">
        <v>0</v>
      </c>
      <c r="T352" s="107">
        <f t="shared" ref="T352:T359" si="3">S352*H352</f>
        <v>0</v>
      </c>
      <c r="AR352" s="6" t="s">
        <v>194</v>
      </c>
      <c r="AT352" s="6" t="s">
        <v>84</v>
      </c>
      <c r="AU352" s="6" t="s">
        <v>48</v>
      </c>
      <c r="AY352" s="6" t="s">
        <v>81</v>
      </c>
      <c r="BE352" s="108">
        <f t="shared" ref="BE352:BE359" si="4">IF(N352="základní",J352,0)</f>
        <v>0</v>
      </c>
      <c r="BF352" s="108">
        <f t="shared" ref="BF352:BF359" si="5">IF(N352="snížená",J352,0)</f>
        <v>0</v>
      </c>
      <c r="BG352" s="108">
        <f t="shared" ref="BG352:BG359" si="6">IF(N352="zákl. přenesená",J352,0)</f>
        <v>0</v>
      </c>
      <c r="BH352" s="108">
        <f t="shared" ref="BH352:BH359" si="7">IF(N352="sníž. přenesená",J352,0)</f>
        <v>0</v>
      </c>
      <c r="BI352" s="108">
        <f t="shared" ref="BI352:BI359" si="8">IF(N352="nulová",J352,0)</f>
        <v>0</v>
      </c>
      <c r="BJ352" s="6" t="s">
        <v>47</v>
      </c>
      <c r="BK352" s="108">
        <f t="shared" ref="BK352:BK359" si="9">ROUND(I352*H352,2)</f>
        <v>0</v>
      </c>
      <c r="BL352" s="6" t="s">
        <v>194</v>
      </c>
      <c r="BM352" s="6" t="s">
        <v>536</v>
      </c>
    </row>
    <row r="353" spans="2:65" s="20" customFormat="1" ht="25.5" customHeight="1" x14ac:dyDescent="0.3">
      <c r="B353" s="17"/>
      <c r="C353" s="98" t="s">
        <v>537</v>
      </c>
      <c r="D353" s="98" t="s">
        <v>84</v>
      </c>
      <c r="E353" s="99" t="s">
        <v>538</v>
      </c>
      <c r="F353" s="100" t="s">
        <v>539</v>
      </c>
      <c r="G353" s="101" t="s">
        <v>189</v>
      </c>
      <c r="H353" s="102">
        <v>5.5430000000000001</v>
      </c>
      <c r="I353" s="115"/>
      <c r="J353" s="103">
        <f t="shared" si="0"/>
        <v>0</v>
      </c>
      <c r="K353" s="100" t="s">
        <v>86</v>
      </c>
      <c r="L353" s="17"/>
      <c r="M353" s="104" t="s">
        <v>1</v>
      </c>
      <c r="N353" s="105" t="s">
        <v>34</v>
      </c>
      <c r="O353" s="18"/>
      <c r="P353" s="106">
        <f t="shared" si="1"/>
        <v>0</v>
      </c>
      <c r="Q353" s="106">
        <v>0</v>
      </c>
      <c r="R353" s="106">
        <f t="shared" si="2"/>
        <v>0</v>
      </c>
      <c r="S353" s="106">
        <v>0</v>
      </c>
      <c r="T353" s="107">
        <f t="shared" si="3"/>
        <v>0</v>
      </c>
      <c r="AR353" s="6" t="s">
        <v>194</v>
      </c>
      <c r="AT353" s="6" t="s">
        <v>84</v>
      </c>
      <c r="AU353" s="6" t="s">
        <v>48</v>
      </c>
      <c r="AY353" s="6" t="s">
        <v>81</v>
      </c>
      <c r="BE353" s="108">
        <f t="shared" si="4"/>
        <v>0</v>
      </c>
      <c r="BF353" s="108">
        <f t="shared" si="5"/>
        <v>0</v>
      </c>
      <c r="BG353" s="108">
        <f t="shared" si="6"/>
        <v>0</v>
      </c>
      <c r="BH353" s="108">
        <f t="shared" si="7"/>
        <v>0</v>
      </c>
      <c r="BI353" s="108">
        <f t="shared" si="8"/>
        <v>0</v>
      </c>
      <c r="BJ353" s="6" t="s">
        <v>47</v>
      </c>
      <c r="BK353" s="108">
        <f t="shared" si="9"/>
        <v>0</v>
      </c>
      <c r="BL353" s="6" t="s">
        <v>194</v>
      </c>
      <c r="BM353" s="6" t="s">
        <v>540</v>
      </c>
    </row>
    <row r="354" spans="2:65" s="20" customFormat="1" ht="25.5" customHeight="1" x14ac:dyDescent="0.3">
      <c r="B354" s="17"/>
      <c r="C354" s="98" t="s">
        <v>541</v>
      </c>
      <c r="D354" s="98" t="s">
        <v>84</v>
      </c>
      <c r="E354" s="99" t="s">
        <v>542</v>
      </c>
      <c r="F354" s="100" t="s">
        <v>543</v>
      </c>
      <c r="G354" s="101" t="s">
        <v>189</v>
      </c>
      <c r="H354" s="102">
        <v>26.885000000000002</v>
      </c>
      <c r="I354" s="115"/>
      <c r="J354" s="103">
        <f t="shared" si="0"/>
        <v>0</v>
      </c>
      <c r="K354" s="100" t="s">
        <v>86</v>
      </c>
      <c r="L354" s="17"/>
      <c r="M354" s="104" t="s">
        <v>1</v>
      </c>
      <c r="N354" s="105" t="s">
        <v>34</v>
      </c>
      <c r="O354" s="18"/>
      <c r="P354" s="106">
        <f t="shared" si="1"/>
        <v>0</v>
      </c>
      <c r="Q354" s="106">
        <v>2.0000000000000001E-4</v>
      </c>
      <c r="R354" s="106">
        <f t="shared" si="2"/>
        <v>5.3770000000000007E-3</v>
      </c>
      <c r="S354" s="106">
        <v>0</v>
      </c>
      <c r="T354" s="107">
        <f t="shared" si="3"/>
        <v>0</v>
      </c>
      <c r="AR354" s="6" t="s">
        <v>194</v>
      </c>
      <c r="AT354" s="6" t="s">
        <v>84</v>
      </c>
      <c r="AU354" s="6" t="s">
        <v>48</v>
      </c>
      <c r="AY354" s="6" t="s">
        <v>81</v>
      </c>
      <c r="BE354" s="108">
        <f t="shared" si="4"/>
        <v>0</v>
      </c>
      <c r="BF354" s="108">
        <f t="shared" si="5"/>
        <v>0</v>
      </c>
      <c r="BG354" s="108">
        <f t="shared" si="6"/>
        <v>0</v>
      </c>
      <c r="BH354" s="108">
        <f t="shared" si="7"/>
        <v>0</v>
      </c>
      <c r="BI354" s="108">
        <f t="shared" si="8"/>
        <v>0</v>
      </c>
      <c r="BJ354" s="6" t="s">
        <v>47</v>
      </c>
      <c r="BK354" s="108">
        <f t="shared" si="9"/>
        <v>0</v>
      </c>
      <c r="BL354" s="6" t="s">
        <v>194</v>
      </c>
      <c r="BM354" s="6" t="s">
        <v>544</v>
      </c>
    </row>
    <row r="355" spans="2:65" s="20" customFormat="1" ht="25.5" customHeight="1" x14ac:dyDescent="0.3">
      <c r="B355" s="17"/>
      <c r="C355" s="98" t="s">
        <v>545</v>
      </c>
      <c r="D355" s="98" t="s">
        <v>84</v>
      </c>
      <c r="E355" s="99" t="s">
        <v>546</v>
      </c>
      <c r="F355" s="100" t="s">
        <v>547</v>
      </c>
      <c r="G355" s="101" t="s">
        <v>189</v>
      </c>
      <c r="H355" s="102">
        <v>32.726999999999997</v>
      </c>
      <c r="I355" s="115"/>
      <c r="J355" s="103">
        <f t="shared" si="0"/>
        <v>0</v>
      </c>
      <c r="K355" s="100" t="s">
        <v>86</v>
      </c>
      <c r="L355" s="17"/>
      <c r="M355" s="104" t="s">
        <v>1</v>
      </c>
      <c r="N355" s="105" t="s">
        <v>34</v>
      </c>
      <c r="O355" s="18"/>
      <c r="P355" s="106">
        <f t="shared" si="1"/>
        <v>0</v>
      </c>
      <c r="Q355" s="106">
        <v>0</v>
      </c>
      <c r="R355" s="106">
        <f t="shared" si="2"/>
        <v>0</v>
      </c>
      <c r="S355" s="106">
        <v>3.175E-2</v>
      </c>
      <c r="T355" s="107">
        <f t="shared" si="3"/>
        <v>1.0390822499999999</v>
      </c>
      <c r="AR355" s="6" t="s">
        <v>194</v>
      </c>
      <c r="AT355" s="6" t="s">
        <v>84</v>
      </c>
      <c r="AU355" s="6" t="s">
        <v>48</v>
      </c>
      <c r="AY355" s="6" t="s">
        <v>81</v>
      </c>
      <c r="BE355" s="108">
        <f t="shared" si="4"/>
        <v>0</v>
      </c>
      <c r="BF355" s="108">
        <f t="shared" si="5"/>
        <v>0</v>
      </c>
      <c r="BG355" s="108">
        <f t="shared" si="6"/>
        <v>0</v>
      </c>
      <c r="BH355" s="108">
        <f t="shared" si="7"/>
        <v>0</v>
      </c>
      <c r="BI355" s="108">
        <f t="shared" si="8"/>
        <v>0</v>
      </c>
      <c r="BJ355" s="6" t="s">
        <v>47</v>
      </c>
      <c r="BK355" s="108">
        <f t="shared" si="9"/>
        <v>0</v>
      </c>
      <c r="BL355" s="6" t="s">
        <v>194</v>
      </c>
      <c r="BM355" s="6" t="s">
        <v>548</v>
      </c>
    </row>
    <row r="356" spans="2:65" s="20" customFormat="1" ht="25.5" customHeight="1" x14ac:dyDescent="0.3">
      <c r="B356" s="17"/>
      <c r="C356" s="98" t="s">
        <v>549</v>
      </c>
      <c r="D356" s="98" t="s">
        <v>84</v>
      </c>
      <c r="E356" s="99" t="s">
        <v>550</v>
      </c>
      <c r="F356" s="100" t="s">
        <v>551</v>
      </c>
      <c r="G356" s="101" t="s">
        <v>189</v>
      </c>
      <c r="H356" s="102">
        <v>3.4980000000000002</v>
      </c>
      <c r="I356" s="115"/>
      <c r="J356" s="103">
        <f t="shared" si="0"/>
        <v>0</v>
      </c>
      <c r="K356" s="100" t="s">
        <v>86</v>
      </c>
      <c r="L356" s="17"/>
      <c r="M356" s="104" t="s">
        <v>1</v>
      </c>
      <c r="N356" s="105" t="s">
        <v>34</v>
      </c>
      <c r="O356" s="18"/>
      <c r="P356" s="106">
        <f t="shared" si="1"/>
        <v>0</v>
      </c>
      <c r="Q356" s="106">
        <v>1E-4</v>
      </c>
      <c r="R356" s="106">
        <f t="shared" si="2"/>
        <v>3.4980000000000005E-4</v>
      </c>
      <c r="S356" s="106">
        <v>0</v>
      </c>
      <c r="T356" s="107">
        <f t="shared" si="3"/>
        <v>0</v>
      </c>
      <c r="AR356" s="6" t="s">
        <v>194</v>
      </c>
      <c r="AT356" s="6" t="s">
        <v>84</v>
      </c>
      <c r="AU356" s="6" t="s">
        <v>48</v>
      </c>
      <c r="AY356" s="6" t="s">
        <v>81</v>
      </c>
      <c r="BE356" s="108">
        <f t="shared" si="4"/>
        <v>0</v>
      </c>
      <c r="BF356" s="108">
        <f t="shared" si="5"/>
        <v>0</v>
      </c>
      <c r="BG356" s="108">
        <f t="shared" si="6"/>
        <v>0</v>
      </c>
      <c r="BH356" s="108">
        <f t="shared" si="7"/>
        <v>0</v>
      </c>
      <c r="BI356" s="108">
        <f t="shared" si="8"/>
        <v>0</v>
      </c>
      <c r="BJ356" s="6" t="s">
        <v>47</v>
      </c>
      <c r="BK356" s="108">
        <f t="shared" si="9"/>
        <v>0</v>
      </c>
      <c r="BL356" s="6" t="s">
        <v>194</v>
      </c>
      <c r="BM356" s="6" t="s">
        <v>552</v>
      </c>
    </row>
    <row r="357" spans="2:65" s="20" customFormat="1" ht="25.5" customHeight="1" x14ac:dyDescent="0.3">
      <c r="B357" s="17"/>
      <c r="C357" s="98" t="s">
        <v>553</v>
      </c>
      <c r="D357" s="98" t="s">
        <v>84</v>
      </c>
      <c r="E357" s="99" t="s">
        <v>554</v>
      </c>
      <c r="F357" s="100" t="s">
        <v>555</v>
      </c>
      <c r="G357" s="101" t="s">
        <v>189</v>
      </c>
      <c r="H357" s="102">
        <v>3.4980000000000002</v>
      </c>
      <c r="I357" s="115"/>
      <c r="J357" s="103">
        <f t="shared" si="0"/>
        <v>0</v>
      </c>
      <c r="K357" s="100" t="s">
        <v>86</v>
      </c>
      <c r="L357" s="17"/>
      <c r="M357" s="104" t="s">
        <v>1</v>
      </c>
      <c r="N357" s="105" t="s">
        <v>34</v>
      </c>
      <c r="O357" s="18"/>
      <c r="P357" s="106">
        <f t="shared" si="1"/>
        <v>0</v>
      </c>
      <c r="Q357" s="106">
        <v>0</v>
      </c>
      <c r="R357" s="106">
        <f t="shared" si="2"/>
        <v>0</v>
      </c>
      <c r="S357" s="106">
        <v>0</v>
      </c>
      <c r="T357" s="107">
        <f t="shared" si="3"/>
        <v>0</v>
      </c>
      <c r="AR357" s="6" t="s">
        <v>194</v>
      </c>
      <c r="AT357" s="6" t="s">
        <v>84</v>
      </c>
      <c r="AU357" s="6" t="s">
        <v>48</v>
      </c>
      <c r="AY357" s="6" t="s">
        <v>81</v>
      </c>
      <c r="BE357" s="108">
        <f t="shared" si="4"/>
        <v>0</v>
      </c>
      <c r="BF357" s="108">
        <f t="shared" si="5"/>
        <v>0</v>
      </c>
      <c r="BG357" s="108">
        <f t="shared" si="6"/>
        <v>0</v>
      </c>
      <c r="BH357" s="108">
        <f t="shared" si="7"/>
        <v>0</v>
      </c>
      <c r="BI357" s="108">
        <f t="shared" si="8"/>
        <v>0</v>
      </c>
      <c r="BJ357" s="6" t="s">
        <v>47</v>
      </c>
      <c r="BK357" s="108">
        <f t="shared" si="9"/>
        <v>0</v>
      </c>
      <c r="BL357" s="6" t="s">
        <v>194</v>
      </c>
      <c r="BM357" s="6" t="s">
        <v>556</v>
      </c>
    </row>
    <row r="358" spans="2:65" s="20" customFormat="1" ht="25.5" customHeight="1" x14ac:dyDescent="0.3">
      <c r="B358" s="17"/>
      <c r="C358" s="98" t="s">
        <v>557</v>
      </c>
      <c r="D358" s="98" t="s">
        <v>84</v>
      </c>
      <c r="E358" s="99" t="s">
        <v>558</v>
      </c>
      <c r="F358" s="100" t="s">
        <v>559</v>
      </c>
      <c r="G358" s="101" t="s">
        <v>189</v>
      </c>
      <c r="H358" s="102">
        <v>3.4980000000000002</v>
      </c>
      <c r="I358" s="115"/>
      <c r="J358" s="103">
        <f t="shared" si="0"/>
        <v>0</v>
      </c>
      <c r="K358" s="100" t="s">
        <v>86</v>
      </c>
      <c r="L358" s="17"/>
      <c r="M358" s="104" t="s">
        <v>1</v>
      </c>
      <c r="N358" s="105" t="s">
        <v>34</v>
      </c>
      <c r="O358" s="18"/>
      <c r="P358" s="106">
        <f t="shared" si="1"/>
        <v>0</v>
      </c>
      <c r="Q358" s="106">
        <v>1E-4</v>
      </c>
      <c r="R358" s="106">
        <f t="shared" si="2"/>
        <v>3.4980000000000005E-4</v>
      </c>
      <c r="S358" s="106">
        <v>0</v>
      </c>
      <c r="T358" s="107">
        <f t="shared" si="3"/>
        <v>0</v>
      </c>
      <c r="AR358" s="6" t="s">
        <v>194</v>
      </c>
      <c r="AT358" s="6" t="s">
        <v>84</v>
      </c>
      <c r="AU358" s="6" t="s">
        <v>48</v>
      </c>
      <c r="AY358" s="6" t="s">
        <v>81</v>
      </c>
      <c r="BE358" s="108">
        <f t="shared" si="4"/>
        <v>0</v>
      </c>
      <c r="BF358" s="108">
        <f t="shared" si="5"/>
        <v>0</v>
      </c>
      <c r="BG358" s="108">
        <f t="shared" si="6"/>
        <v>0</v>
      </c>
      <c r="BH358" s="108">
        <f t="shared" si="7"/>
        <v>0</v>
      </c>
      <c r="BI358" s="108">
        <f t="shared" si="8"/>
        <v>0</v>
      </c>
      <c r="BJ358" s="6" t="s">
        <v>47</v>
      </c>
      <c r="BK358" s="108">
        <f t="shared" si="9"/>
        <v>0</v>
      </c>
      <c r="BL358" s="6" t="s">
        <v>194</v>
      </c>
      <c r="BM358" s="6" t="s">
        <v>560</v>
      </c>
    </row>
    <row r="359" spans="2:65" s="20" customFormat="1" ht="51" customHeight="1" x14ac:dyDescent="0.3">
      <c r="B359" s="17"/>
      <c r="C359" s="98" t="s">
        <v>561</v>
      </c>
      <c r="D359" s="98" t="s">
        <v>84</v>
      </c>
      <c r="E359" s="99" t="s">
        <v>562</v>
      </c>
      <c r="F359" s="100" t="s">
        <v>563</v>
      </c>
      <c r="G359" s="101" t="s">
        <v>189</v>
      </c>
      <c r="H359" s="102">
        <v>3.4980000000000002</v>
      </c>
      <c r="I359" s="115"/>
      <c r="J359" s="103">
        <f t="shared" si="0"/>
        <v>0</v>
      </c>
      <c r="K359" s="100" t="s">
        <v>86</v>
      </c>
      <c r="L359" s="17"/>
      <c r="M359" s="104" t="s">
        <v>1</v>
      </c>
      <c r="N359" s="105" t="s">
        <v>34</v>
      </c>
      <c r="O359" s="18"/>
      <c r="P359" s="106">
        <f t="shared" si="1"/>
        <v>0</v>
      </c>
      <c r="Q359" s="106">
        <v>2.869E-2</v>
      </c>
      <c r="R359" s="106">
        <f t="shared" si="2"/>
        <v>0.10035762000000001</v>
      </c>
      <c r="S359" s="106">
        <v>0</v>
      </c>
      <c r="T359" s="107">
        <f t="shared" si="3"/>
        <v>0</v>
      </c>
      <c r="AR359" s="6" t="s">
        <v>194</v>
      </c>
      <c r="AT359" s="6" t="s">
        <v>84</v>
      </c>
      <c r="AU359" s="6" t="s">
        <v>48</v>
      </c>
      <c r="AY359" s="6" t="s">
        <v>81</v>
      </c>
      <c r="BE359" s="108">
        <f t="shared" si="4"/>
        <v>0</v>
      </c>
      <c r="BF359" s="108">
        <f t="shared" si="5"/>
        <v>0</v>
      </c>
      <c r="BG359" s="108">
        <f t="shared" si="6"/>
        <v>0</v>
      </c>
      <c r="BH359" s="108">
        <f t="shared" si="7"/>
        <v>0</v>
      </c>
      <c r="BI359" s="108">
        <f t="shared" si="8"/>
        <v>0</v>
      </c>
      <c r="BJ359" s="6" t="s">
        <v>47</v>
      </c>
      <c r="BK359" s="108">
        <f t="shared" si="9"/>
        <v>0</v>
      </c>
      <c r="BL359" s="6" t="s">
        <v>194</v>
      </c>
      <c r="BM359" s="6" t="s">
        <v>564</v>
      </c>
    </row>
    <row r="360" spans="2:65" s="133" customFormat="1" x14ac:dyDescent="0.3">
      <c r="B360" s="132"/>
      <c r="D360" s="109" t="s">
        <v>134</v>
      </c>
      <c r="E360" s="134" t="s">
        <v>1</v>
      </c>
      <c r="F360" s="135" t="s">
        <v>182</v>
      </c>
      <c r="H360" s="134" t="s">
        <v>1</v>
      </c>
      <c r="L360" s="132"/>
      <c r="M360" s="136"/>
      <c r="N360" s="137"/>
      <c r="O360" s="137"/>
      <c r="P360" s="137"/>
      <c r="Q360" s="137"/>
      <c r="R360" s="137"/>
      <c r="S360" s="137"/>
      <c r="T360" s="138"/>
      <c r="AT360" s="134" t="s">
        <v>134</v>
      </c>
      <c r="AU360" s="134" t="s">
        <v>48</v>
      </c>
      <c r="AV360" s="133" t="s">
        <v>47</v>
      </c>
      <c r="AW360" s="133" t="s">
        <v>27</v>
      </c>
      <c r="AX360" s="133" t="s">
        <v>45</v>
      </c>
      <c r="AY360" s="134" t="s">
        <v>81</v>
      </c>
    </row>
    <row r="361" spans="2:65" s="117" customFormat="1" x14ac:dyDescent="0.3">
      <c r="B361" s="116"/>
      <c r="D361" s="109" t="s">
        <v>134</v>
      </c>
      <c r="E361" s="123" t="s">
        <v>1</v>
      </c>
      <c r="F361" s="118" t="s">
        <v>565</v>
      </c>
      <c r="H361" s="119">
        <v>3.4980000000000002</v>
      </c>
      <c r="L361" s="116"/>
      <c r="M361" s="120"/>
      <c r="N361" s="121"/>
      <c r="O361" s="121"/>
      <c r="P361" s="121"/>
      <c r="Q361" s="121"/>
      <c r="R361" s="121"/>
      <c r="S361" s="121"/>
      <c r="T361" s="122"/>
      <c r="AT361" s="123" t="s">
        <v>134</v>
      </c>
      <c r="AU361" s="123" t="s">
        <v>48</v>
      </c>
      <c r="AV361" s="117" t="s">
        <v>48</v>
      </c>
      <c r="AW361" s="117" t="s">
        <v>27</v>
      </c>
      <c r="AX361" s="117" t="s">
        <v>45</v>
      </c>
      <c r="AY361" s="123" t="s">
        <v>81</v>
      </c>
    </row>
    <row r="362" spans="2:65" s="125" customFormat="1" x14ac:dyDescent="0.3">
      <c r="B362" s="124"/>
      <c r="D362" s="109" t="s">
        <v>134</v>
      </c>
      <c r="E362" s="126" t="s">
        <v>1</v>
      </c>
      <c r="F362" s="127" t="s">
        <v>169</v>
      </c>
      <c r="H362" s="128">
        <v>3.4980000000000002</v>
      </c>
      <c r="L362" s="124"/>
      <c r="M362" s="129"/>
      <c r="N362" s="130"/>
      <c r="O362" s="130"/>
      <c r="P362" s="130"/>
      <c r="Q362" s="130"/>
      <c r="R362" s="130"/>
      <c r="S362" s="130"/>
      <c r="T362" s="131"/>
      <c r="AT362" s="126" t="s">
        <v>134</v>
      </c>
      <c r="AU362" s="126" t="s">
        <v>48</v>
      </c>
      <c r="AV362" s="125" t="s">
        <v>90</v>
      </c>
      <c r="AW362" s="125" t="s">
        <v>27</v>
      </c>
      <c r="AX362" s="125" t="s">
        <v>47</v>
      </c>
      <c r="AY362" s="126" t="s">
        <v>81</v>
      </c>
    </row>
    <row r="363" spans="2:65" s="20" customFormat="1" ht="38.25" customHeight="1" x14ac:dyDescent="0.3">
      <c r="B363" s="17"/>
      <c r="C363" s="98" t="s">
        <v>566</v>
      </c>
      <c r="D363" s="98" t="s">
        <v>84</v>
      </c>
      <c r="E363" s="99" t="s">
        <v>567</v>
      </c>
      <c r="F363" s="100" t="s">
        <v>568</v>
      </c>
      <c r="G363" s="101" t="s">
        <v>189</v>
      </c>
      <c r="H363" s="102">
        <v>1.8</v>
      </c>
      <c r="I363" s="115"/>
      <c r="J363" s="103">
        <f>ROUND(I363*H363,2)</f>
        <v>0</v>
      </c>
      <c r="K363" s="100" t="s">
        <v>86</v>
      </c>
      <c r="L363" s="17"/>
      <c r="M363" s="104" t="s">
        <v>1</v>
      </c>
      <c r="N363" s="105" t="s">
        <v>34</v>
      </c>
      <c r="O363" s="18"/>
      <c r="P363" s="106">
        <f>O363*H363</f>
        <v>0</v>
      </c>
      <c r="Q363" s="106">
        <v>0</v>
      </c>
      <c r="R363" s="106">
        <f>Q363*H363</f>
        <v>0</v>
      </c>
      <c r="S363" s="106">
        <v>1.721E-2</v>
      </c>
      <c r="T363" s="107">
        <f>S363*H363</f>
        <v>3.0977999999999999E-2</v>
      </c>
      <c r="AR363" s="6" t="s">
        <v>194</v>
      </c>
      <c r="AT363" s="6" t="s">
        <v>84</v>
      </c>
      <c r="AU363" s="6" t="s">
        <v>48</v>
      </c>
      <c r="AY363" s="6" t="s">
        <v>81</v>
      </c>
      <c r="BE363" s="108">
        <f>IF(N363="základní",J363,0)</f>
        <v>0</v>
      </c>
      <c r="BF363" s="108">
        <f>IF(N363="snížená",J363,0)</f>
        <v>0</v>
      </c>
      <c r="BG363" s="108">
        <f>IF(N363="zákl. přenesená",J363,0)</f>
        <v>0</v>
      </c>
      <c r="BH363" s="108">
        <f>IF(N363="sníž. přenesená",J363,0)</f>
        <v>0</v>
      </c>
      <c r="BI363" s="108">
        <f>IF(N363="nulová",J363,0)</f>
        <v>0</v>
      </c>
      <c r="BJ363" s="6" t="s">
        <v>47</v>
      </c>
      <c r="BK363" s="108">
        <f>ROUND(I363*H363,2)</f>
        <v>0</v>
      </c>
      <c r="BL363" s="6" t="s">
        <v>194</v>
      </c>
      <c r="BM363" s="6" t="s">
        <v>569</v>
      </c>
    </row>
    <row r="364" spans="2:65" s="133" customFormat="1" x14ac:dyDescent="0.3">
      <c r="B364" s="132"/>
      <c r="D364" s="109" t="s">
        <v>134</v>
      </c>
      <c r="E364" s="134" t="s">
        <v>1</v>
      </c>
      <c r="F364" s="135" t="s">
        <v>182</v>
      </c>
      <c r="H364" s="134" t="s">
        <v>1</v>
      </c>
      <c r="L364" s="132"/>
      <c r="M364" s="136"/>
      <c r="N364" s="137"/>
      <c r="O364" s="137"/>
      <c r="P364" s="137"/>
      <c r="Q364" s="137"/>
      <c r="R364" s="137"/>
      <c r="S364" s="137"/>
      <c r="T364" s="138"/>
      <c r="AT364" s="134" t="s">
        <v>134</v>
      </c>
      <c r="AU364" s="134" t="s">
        <v>48</v>
      </c>
      <c r="AV364" s="133" t="s">
        <v>47</v>
      </c>
      <c r="AW364" s="133" t="s">
        <v>27</v>
      </c>
      <c r="AX364" s="133" t="s">
        <v>45</v>
      </c>
      <c r="AY364" s="134" t="s">
        <v>81</v>
      </c>
    </row>
    <row r="365" spans="2:65" s="117" customFormat="1" x14ac:dyDescent="0.3">
      <c r="B365" s="116"/>
      <c r="D365" s="109" t="s">
        <v>134</v>
      </c>
      <c r="E365" s="123" t="s">
        <v>1</v>
      </c>
      <c r="F365" s="118" t="s">
        <v>570</v>
      </c>
      <c r="H365" s="119">
        <v>1.8</v>
      </c>
      <c r="L365" s="116"/>
      <c r="M365" s="120"/>
      <c r="N365" s="121"/>
      <c r="O365" s="121"/>
      <c r="P365" s="121"/>
      <c r="Q365" s="121"/>
      <c r="R365" s="121"/>
      <c r="S365" s="121"/>
      <c r="T365" s="122"/>
      <c r="AT365" s="123" t="s">
        <v>134</v>
      </c>
      <c r="AU365" s="123" t="s">
        <v>48</v>
      </c>
      <c r="AV365" s="117" t="s">
        <v>48</v>
      </c>
      <c r="AW365" s="117" t="s">
        <v>27</v>
      </c>
      <c r="AX365" s="117" t="s">
        <v>45</v>
      </c>
      <c r="AY365" s="123" t="s">
        <v>81</v>
      </c>
    </row>
    <row r="366" spans="2:65" s="125" customFormat="1" x14ac:dyDescent="0.3">
      <c r="B366" s="124"/>
      <c r="D366" s="109" t="s">
        <v>134</v>
      </c>
      <c r="E366" s="126" t="s">
        <v>1</v>
      </c>
      <c r="F366" s="127" t="s">
        <v>169</v>
      </c>
      <c r="H366" s="128">
        <v>1.8</v>
      </c>
      <c r="L366" s="124"/>
      <c r="M366" s="129"/>
      <c r="N366" s="130"/>
      <c r="O366" s="130"/>
      <c r="P366" s="130"/>
      <c r="Q366" s="130"/>
      <c r="R366" s="130"/>
      <c r="S366" s="130"/>
      <c r="T366" s="131"/>
      <c r="AT366" s="126" t="s">
        <v>134</v>
      </c>
      <c r="AU366" s="126" t="s">
        <v>48</v>
      </c>
      <c r="AV366" s="125" t="s">
        <v>90</v>
      </c>
      <c r="AW366" s="125" t="s">
        <v>27</v>
      </c>
      <c r="AX366" s="125" t="s">
        <v>47</v>
      </c>
      <c r="AY366" s="126" t="s">
        <v>81</v>
      </c>
    </row>
    <row r="367" spans="2:65" s="20" customFormat="1" ht="25.5" customHeight="1" x14ac:dyDescent="0.3">
      <c r="B367" s="17"/>
      <c r="C367" s="98" t="s">
        <v>571</v>
      </c>
      <c r="D367" s="98" t="s">
        <v>84</v>
      </c>
      <c r="E367" s="99" t="s">
        <v>572</v>
      </c>
      <c r="F367" s="100" t="s">
        <v>573</v>
      </c>
      <c r="G367" s="101" t="s">
        <v>189</v>
      </c>
      <c r="H367" s="102">
        <v>67.89</v>
      </c>
      <c r="I367" s="115"/>
      <c r="J367" s="103">
        <f>ROUND(I367*H367,2)</f>
        <v>0</v>
      </c>
      <c r="K367" s="100" t="s">
        <v>86</v>
      </c>
      <c r="L367" s="17"/>
      <c r="M367" s="104" t="s">
        <v>1</v>
      </c>
      <c r="N367" s="105" t="s">
        <v>34</v>
      </c>
      <c r="O367" s="18"/>
      <c r="P367" s="106">
        <f>O367*H367</f>
        <v>0</v>
      </c>
      <c r="Q367" s="106">
        <v>0</v>
      </c>
      <c r="R367" s="106">
        <f>Q367*H367</f>
        <v>0</v>
      </c>
      <c r="S367" s="106">
        <v>1.065E-2</v>
      </c>
      <c r="T367" s="107">
        <f>S367*H367</f>
        <v>0.72302849999999996</v>
      </c>
      <c r="AR367" s="6" t="s">
        <v>194</v>
      </c>
      <c r="AT367" s="6" t="s">
        <v>84</v>
      </c>
      <c r="AU367" s="6" t="s">
        <v>48</v>
      </c>
      <c r="AY367" s="6" t="s">
        <v>81</v>
      </c>
      <c r="BE367" s="108">
        <f>IF(N367="základní",J367,0)</f>
        <v>0</v>
      </c>
      <c r="BF367" s="108">
        <f>IF(N367="snížená",J367,0)</f>
        <v>0</v>
      </c>
      <c r="BG367" s="108">
        <f>IF(N367="zákl. přenesená",J367,0)</f>
        <v>0</v>
      </c>
      <c r="BH367" s="108">
        <f>IF(N367="sníž. přenesená",J367,0)</f>
        <v>0</v>
      </c>
      <c r="BI367" s="108">
        <f>IF(N367="nulová",J367,0)</f>
        <v>0</v>
      </c>
      <c r="BJ367" s="6" t="s">
        <v>47</v>
      </c>
      <c r="BK367" s="108">
        <f>ROUND(I367*H367,2)</f>
        <v>0</v>
      </c>
      <c r="BL367" s="6" t="s">
        <v>194</v>
      </c>
      <c r="BM367" s="6" t="s">
        <v>574</v>
      </c>
    </row>
    <row r="368" spans="2:65" s="133" customFormat="1" x14ac:dyDescent="0.3">
      <c r="B368" s="132"/>
      <c r="D368" s="109" t="s">
        <v>134</v>
      </c>
      <c r="E368" s="134" t="s">
        <v>1</v>
      </c>
      <c r="F368" s="135" t="s">
        <v>182</v>
      </c>
      <c r="H368" s="134" t="s">
        <v>1</v>
      </c>
      <c r="L368" s="132"/>
      <c r="M368" s="136"/>
      <c r="N368" s="137"/>
      <c r="O368" s="137"/>
      <c r="P368" s="137"/>
      <c r="Q368" s="137"/>
      <c r="R368" s="137"/>
      <c r="S368" s="137"/>
      <c r="T368" s="138"/>
      <c r="AT368" s="134" t="s">
        <v>134</v>
      </c>
      <c r="AU368" s="134" t="s">
        <v>48</v>
      </c>
      <c r="AV368" s="133" t="s">
        <v>47</v>
      </c>
      <c r="AW368" s="133" t="s">
        <v>27</v>
      </c>
      <c r="AX368" s="133" t="s">
        <v>45</v>
      </c>
      <c r="AY368" s="134" t="s">
        <v>81</v>
      </c>
    </row>
    <row r="369" spans="2:65" s="117" customFormat="1" x14ac:dyDescent="0.3">
      <c r="B369" s="116"/>
      <c r="D369" s="109" t="s">
        <v>134</v>
      </c>
      <c r="E369" s="123" t="s">
        <v>1</v>
      </c>
      <c r="F369" s="118" t="s">
        <v>575</v>
      </c>
      <c r="H369" s="119">
        <v>17.09</v>
      </c>
      <c r="L369" s="116"/>
      <c r="M369" s="120"/>
      <c r="N369" s="121"/>
      <c r="O369" s="121"/>
      <c r="P369" s="121"/>
      <c r="Q369" s="121"/>
      <c r="R369" s="121"/>
      <c r="S369" s="121"/>
      <c r="T369" s="122"/>
      <c r="AT369" s="123" t="s">
        <v>134</v>
      </c>
      <c r="AU369" s="123" t="s">
        <v>48</v>
      </c>
      <c r="AV369" s="117" t="s">
        <v>48</v>
      </c>
      <c r="AW369" s="117" t="s">
        <v>27</v>
      </c>
      <c r="AX369" s="117" t="s">
        <v>45</v>
      </c>
      <c r="AY369" s="123" t="s">
        <v>81</v>
      </c>
    </row>
    <row r="370" spans="2:65" s="117" customFormat="1" x14ac:dyDescent="0.3">
      <c r="B370" s="116"/>
      <c r="D370" s="109" t="s">
        <v>134</v>
      </c>
      <c r="E370" s="123" t="s">
        <v>1</v>
      </c>
      <c r="F370" s="118" t="s">
        <v>576</v>
      </c>
      <c r="H370" s="119">
        <v>10.199999999999999</v>
      </c>
      <c r="L370" s="116"/>
      <c r="M370" s="120"/>
      <c r="N370" s="121"/>
      <c r="O370" s="121"/>
      <c r="P370" s="121"/>
      <c r="Q370" s="121"/>
      <c r="R370" s="121"/>
      <c r="S370" s="121"/>
      <c r="T370" s="122"/>
      <c r="AT370" s="123" t="s">
        <v>134</v>
      </c>
      <c r="AU370" s="123" t="s">
        <v>48</v>
      </c>
      <c r="AV370" s="117" t="s">
        <v>48</v>
      </c>
      <c r="AW370" s="117" t="s">
        <v>27</v>
      </c>
      <c r="AX370" s="117" t="s">
        <v>45</v>
      </c>
      <c r="AY370" s="123" t="s">
        <v>81</v>
      </c>
    </row>
    <row r="371" spans="2:65" s="117" customFormat="1" x14ac:dyDescent="0.3">
      <c r="B371" s="116"/>
      <c r="D371" s="109" t="s">
        <v>134</v>
      </c>
      <c r="E371" s="123" t="s">
        <v>1</v>
      </c>
      <c r="F371" s="118" t="s">
        <v>577</v>
      </c>
      <c r="H371" s="119">
        <v>4.2</v>
      </c>
      <c r="L371" s="116"/>
      <c r="M371" s="120"/>
      <c r="N371" s="121"/>
      <c r="O371" s="121"/>
      <c r="P371" s="121"/>
      <c r="Q371" s="121"/>
      <c r="R371" s="121"/>
      <c r="S371" s="121"/>
      <c r="T371" s="122"/>
      <c r="AT371" s="123" t="s">
        <v>134</v>
      </c>
      <c r="AU371" s="123" t="s">
        <v>48</v>
      </c>
      <c r="AV371" s="117" t="s">
        <v>48</v>
      </c>
      <c r="AW371" s="117" t="s">
        <v>27</v>
      </c>
      <c r="AX371" s="117" t="s">
        <v>45</v>
      </c>
      <c r="AY371" s="123" t="s">
        <v>81</v>
      </c>
    </row>
    <row r="372" spans="2:65" s="117" customFormat="1" x14ac:dyDescent="0.3">
      <c r="B372" s="116"/>
      <c r="D372" s="109" t="s">
        <v>134</v>
      </c>
      <c r="E372" s="123" t="s">
        <v>1</v>
      </c>
      <c r="F372" s="118" t="s">
        <v>578</v>
      </c>
      <c r="H372" s="119">
        <v>3.3</v>
      </c>
      <c r="L372" s="116"/>
      <c r="M372" s="120"/>
      <c r="N372" s="121"/>
      <c r="O372" s="121"/>
      <c r="P372" s="121"/>
      <c r="Q372" s="121"/>
      <c r="R372" s="121"/>
      <c r="S372" s="121"/>
      <c r="T372" s="122"/>
      <c r="AT372" s="123" t="s">
        <v>134</v>
      </c>
      <c r="AU372" s="123" t="s">
        <v>48</v>
      </c>
      <c r="AV372" s="117" t="s">
        <v>48</v>
      </c>
      <c r="AW372" s="117" t="s">
        <v>27</v>
      </c>
      <c r="AX372" s="117" t="s">
        <v>45</v>
      </c>
      <c r="AY372" s="123" t="s">
        <v>81</v>
      </c>
    </row>
    <row r="373" spans="2:65" s="117" customFormat="1" x14ac:dyDescent="0.3">
      <c r="B373" s="116"/>
      <c r="D373" s="109" t="s">
        <v>134</v>
      </c>
      <c r="E373" s="123" t="s">
        <v>1</v>
      </c>
      <c r="F373" s="118" t="s">
        <v>579</v>
      </c>
      <c r="H373" s="119">
        <v>13.5</v>
      </c>
      <c r="L373" s="116"/>
      <c r="M373" s="120"/>
      <c r="N373" s="121"/>
      <c r="O373" s="121"/>
      <c r="P373" s="121"/>
      <c r="Q373" s="121"/>
      <c r="R373" s="121"/>
      <c r="S373" s="121"/>
      <c r="T373" s="122"/>
      <c r="AT373" s="123" t="s">
        <v>134</v>
      </c>
      <c r="AU373" s="123" t="s">
        <v>48</v>
      </c>
      <c r="AV373" s="117" t="s">
        <v>48</v>
      </c>
      <c r="AW373" s="117" t="s">
        <v>27</v>
      </c>
      <c r="AX373" s="117" t="s">
        <v>45</v>
      </c>
      <c r="AY373" s="123" t="s">
        <v>81</v>
      </c>
    </row>
    <row r="374" spans="2:65" s="117" customFormat="1" x14ac:dyDescent="0.3">
      <c r="B374" s="116"/>
      <c r="D374" s="109" t="s">
        <v>134</v>
      </c>
      <c r="E374" s="123" t="s">
        <v>1</v>
      </c>
      <c r="F374" s="118" t="s">
        <v>580</v>
      </c>
      <c r="H374" s="119">
        <v>2.8</v>
      </c>
      <c r="L374" s="116"/>
      <c r="M374" s="120"/>
      <c r="N374" s="121"/>
      <c r="O374" s="121"/>
      <c r="P374" s="121"/>
      <c r="Q374" s="121"/>
      <c r="R374" s="121"/>
      <c r="S374" s="121"/>
      <c r="T374" s="122"/>
      <c r="AT374" s="123" t="s">
        <v>134</v>
      </c>
      <c r="AU374" s="123" t="s">
        <v>48</v>
      </c>
      <c r="AV374" s="117" t="s">
        <v>48</v>
      </c>
      <c r="AW374" s="117" t="s">
        <v>27</v>
      </c>
      <c r="AX374" s="117" t="s">
        <v>45</v>
      </c>
      <c r="AY374" s="123" t="s">
        <v>81</v>
      </c>
    </row>
    <row r="375" spans="2:65" s="117" customFormat="1" x14ac:dyDescent="0.3">
      <c r="B375" s="116"/>
      <c r="D375" s="109" t="s">
        <v>134</v>
      </c>
      <c r="E375" s="123" t="s">
        <v>1</v>
      </c>
      <c r="F375" s="118" t="s">
        <v>581</v>
      </c>
      <c r="H375" s="119">
        <v>16.8</v>
      </c>
      <c r="L375" s="116"/>
      <c r="M375" s="120"/>
      <c r="N375" s="121"/>
      <c r="O375" s="121"/>
      <c r="P375" s="121"/>
      <c r="Q375" s="121"/>
      <c r="R375" s="121"/>
      <c r="S375" s="121"/>
      <c r="T375" s="122"/>
      <c r="AT375" s="123" t="s">
        <v>134</v>
      </c>
      <c r="AU375" s="123" t="s">
        <v>48</v>
      </c>
      <c r="AV375" s="117" t="s">
        <v>48</v>
      </c>
      <c r="AW375" s="117" t="s">
        <v>27</v>
      </c>
      <c r="AX375" s="117" t="s">
        <v>45</v>
      </c>
      <c r="AY375" s="123" t="s">
        <v>81</v>
      </c>
    </row>
    <row r="376" spans="2:65" s="125" customFormat="1" x14ac:dyDescent="0.3">
      <c r="B376" s="124"/>
      <c r="D376" s="109" t="s">
        <v>134</v>
      </c>
      <c r="E376" s="126" t="s">
        <v>1</v>
      </c>
      <c r="F376" s="127" t="s">
        <v>169</v>
      </c>
      <c r="H376" s="128">
        <v>67.89</v>
      </c>
      <c r="L376" s="124"/>
      <c r="M376" s="129"/>
      <c r="N376" s="130"/>
      <c r="O376" s="130"/>
      <c r="P376" s="130"/>
      <c r="Q376" s="130"/>
      <c r="R376" s="130"/>
      <c r="S376" s="130"/>
      <c r="T376" s="131"/>
      <c r="AT376" s="126" t="s">
        <v>134</v>
      </c>
      <c r="AU376" s="126" t="s">
        <v>48</v>
      </c>
      <c r="AV376" s="125" t="s">
        <v>90</v>
      </c>
      <c r="AW376" s="125" t="s">
        <v>27</v>
      </c>
      <c r="AX376" s="125" t="s">
        <v>47</v>
      </c>
      <c r="AY376" s="126" t="s">
        <v>81</v>
      </c>
    </row>
    <row r="377" spans="2:65" s="20" customFormat="1" ht="38.25" customHeight="1" x14ac:dyDescent="0.3">
      <c r="B377" s="17"/>
      <c r="C377" s="98" t="s">
        <v>582</v>
      </c>
      <c r="D377" s="98" t="s">
        <v>84</v>
      </c>
      <c r="E377" s="99" t="s">
        <v>583</v>
      </c>
      <c r="F377" s="100" t="s">
        <v>584</v>
      </c>
      <c r="G377" s="101" t="s">
        <v>204</v>
      </c>
      <c r="H377" s="102">
        <v>2</v>
      </c>
      <c r="I377" s="115"/>
      <c r="J377" s="103">
        <f>ROUND(I377*H377,2)</f>
        <v>0</v>
      </c>
      <c r="K377" s="100" t="s">
        <v>86</v>
      </c>
      <c r="L377" s="17"/>
      <c r="M377" s="104" t="s">
        <v>1</v>
      </c>
      <c r="N377" s="105" t="s">
        <v>34</v>
      </c>
      <c r="O377" s="18"/>
      <c r="P377" s="106">
        <f>O377*H377</f>
        <v>0</v>
      </c>
      <c r="Q377" s="106">
        <v>2.2000000000000001E-4</v>
      </c>
      <c r="R377" s="106">
        <f>Q377*H377</f>
        <v>4.4000000000000002E-4</v>
      </c>
      <c r="S377" s="106">
        <v>0</v>
      </c>
      <c r="T377" s="107">
        <f>S377*H377</f>
        <v>0</v>
      </c>
      <c r="AR377" s="6" t="s">
        <v>194</v>
      </c>
      <c r="AT377" s="6" t="s">
        <v>84</v>
      </c>
      <c r="AU377" s="6" t="s">
        <v>48</v>
      </c>
      <c r="AY377" s="6" t="s">
        <v>81</v>
      </c>
      <c r="BE377" s="108">
        <f>IF(N377="základní",J377,0)</f>
        <v>0</v>
      </c>
      <c r="BF377" s="108">
        <f>IF(N377="snížená",J377,0)</f>
        <v>0</v>
      </c>
      <c r="BG377" s="108">
        <f>IF(N377="zákl. přenesená",J377,0)</f>
        <v>0</v>
      </c>
      <c r="BH377" s="108">
        <f>IF(N377="sníž. přenesená",J377,0)</f>
        <v>0</v>
      </c>
      <c r="BI377" s="108">
        <f>IF(N377="nulová",J377,0)</f>
        <v>0</v>
      </c>
      <c r="BJ377" s="6" t="s">
        <v>47</v>
      </c>
      <c r="BK377" s="108">
        <f>ROUND(I377*H377,2)</f>
        <v>0</v>
      </c>
      <c r="BL377" s="6" t="s">
        <v>194</v>
      </c>
      <c r="BM377" s="6" t="s">
        <v>585</v>
      </c>
    </row>
    <row r="378" spans="2:65" s="133" customFormat="1" x14ac:dyDescent="0.3">
      <c r="B378" s="132"/>
      <c r="D378" s="109" t="s">
        <v>134</v>
      </c>
      <c r="E378" s="134" t="s">
        <v>1</v>
      </c>
      <c r="F378" s="135" t="s">
        <v>182</v>
      </c>
      <c r="H378" s="134" t="s">
        <v>1</v>
      </c>
      <c r="L378" s="132"/>
      <c r="M378" s="136"/>
      <c r="N378" s="137"/>
      <c r="O378" s="137"/>
      <c r="P378" s="137"/>
      <c r="Q378" s="137"/>
      <c r="R378" s="137"/>
      <c r="S378" s="137"/>
      <c r="T378" s="138"/>
      <c r="AT378" s="134" t="s">
        <v>134</v>
      </c>
      <c r="AU378" s="134" t="s">
        <v>48</v>
      </c>
      <c r="AV378" s="133" t="s">
        <v>47</v>
      </c>
      <c r="AW378" s="133" t="s">
        <v>27</v>
      </c>
      <c r="AX378" s="133" t="s">
        <v>45</v>
      </c>
      <c r="AY378" s="134" t="s">
        <v>81</v>
      </c>
    </row>
    <row r="379" spans="2:65" s="117" customFormat="1" x14ac:dyDescent="0.3">
      <c r="B379" s="116"/>
      <c r="D379" s="109" t="s">
        <v>134</v>
      </c>
      <c r="E379" s="123" t="s">
        <v>1</v>
      </c>
      <c r="F379" s="118" t="s">
        <v>586</v>
      </c>
      <c r="H379" s="119">
        <v>1</v>
      </c>
      <c r="L379" s="116"/>
      <c r="M379" s="120"/>
      <c r="N379" s="121"/>
      <c r="O379" s="121"/>
      <c r="P379" s="121"/>
      <c r="Q379" s="121"/>
      <c r="R379" s="121"/>
      <c r="S379" s="121"/>
      <c r="T379" s="122"/>
      <c r="AT379" s="123" t="s">
        <v>134</v>
      </c>
      <c r="AU379" s="123" t="s">
        <v>48</v>
      </c>
      <c r="AV379" s="117" t="s">
        <v>48</v>
      </c>
      <c r="AW379" s="117" t="s">
        <v>27</v>
      </c>
      <c r="AX379" s="117" t="s">
        <v>45</v>
      </c>
      <c r="AY379" s="123" t="s">
        <v>81</v>
      </c>
    </row>
    <row r="380" spans="2:65" s="133" customFormat="1" x14ac:dyDescent="0.3">
      <c r="B380" s="132"/>
      <c r="D380" s="109" t="s">
        <v>134</v>
      </c>
      <c r="E380" s="134" t="s">
        <v>1</v>
      </c>
      <c r="F380" s="135" t="s">
        <v>191</v>
      </c>
      <c r="H380" s="134" t="s">
        <v>1</v>
      </c>
      <c r="L380" s="132"/>
      <c r="M380" s="136"/>
      <c r="N380" s="137"/>
      <c r="O380" s="137"/>
      <c r="P380" s="137"/>
      <c r="Q380" s="137"/>
      <c r="R380" s="137"/>
      <c r="S380" s="137"/>
      <c r="T380" s="138"/>
      <c r="AT380" s="134" t="s">
        <v>134</v>
      </c>
      <c r="AU380" s="134" t="s">
        <v>48</v>
      </c>
      <c r="AV380" s="133" t="s">
        <v>47</v>
      </c>
      <c r="AW380" s="133" t="s">
        <v>27</v>
      </c>
      <c r="AX380" s="133" t="s">
        <v>45</v>
      </c>
      <c r="AY380" s="134" t="s">
        <v>81</v>
      </c>
    </row>
    <row r="381" spans="2:65" s="117" customFormat="1" x14ac:dyDescent="0.3">
      <c r="B381" s="116"/>
      <c r="D381" s="109" t="s">
        <v>134</v>
      </c>
      <c r="E381" s="123" t="s">
        <v>1</v>
      </c>
      <c r="F381" s="118" t="s">
        <v>587</v>
      </c>
      <c r="H381" s="119">
        <v>1</v>
      </c>
      <c r="L381" s="116"/>
      <c r="M381" s="120"/>
      <c r="N381" s="121"/>
      <c r="O381" s="121"/>
      <c r="P381" s="121"/>
      <c r="Q381" s="121"/>
      <c r="R381" s="121"/>
      <c r="S381" s="121"/>
      <c r="T381" s="122"/>
      <c r="AT381" s="123" t="s">
        <v>134</v>
      </c>
      <c r="AU381" s="123" t="s">
        <v>48</v>
      </c>
      <c r="AV381" s="117" t="s">
        <v>48</v>
      </c>
      <c r="AW381" s="117" t="s">
        <v>27</v>
      </c>
      <c r="AX381" s="117" t="s">
        <v>45</v>
      </c>
      <c r="AY381" s="123" t="s">
        <v>81</v>
      </c>
    </row>
    <row r="382" spans="2:65" s="125" customFormat="1" x14ac:dyDescent="0.3">
      <c r="B382" s="124"/>
      <c r="D382" s="109" t="s">
        <v>134</v>
      </c>
      <c r="E382" s="126" t="s">
        <v>1</v>
      </c>
      <c r="F382" s="127" t="s">
        <v>169</v>
      </c>
      <c r="H382" s="128">
        <v>2</v>
      </c>
      <c r="L382" s="124"/>
      <c r="M382" s="129"/>
      <c r="N382" s="130"/>
      <c r="O382" s="130"/>
      <c r="P382" s="130"/>
      <c r="Q382" s="130"/>
      <c r="R382" s="130"/>
      <c r="S382" s="130"/>
      <c r="T382" s="131"/>
      <c r="AT382" s="126" t="s">
        <v>134</v>
      </c>
      <c r="AU382" s="126" t="s">
        <v>48</v>
      </c>
      <c r="AV382" s="125" t="s">
        <v>90</v>
      </c>
      <c r="AW382" s="125" t="s">
        <v>27</v>
      </c>
      <c r="AX382" s="125" t="s">
        <v>47</v>
      </c>
      <c r="AY382" s="126" t="s">
        <v>81</v>
      </c>
    </row>
    <row r="383" spans="2:65" s="20" customFormat="1" ht="16.5" customHeight="1" x14ac:dyDescent="0.3">
      <c r="B383" s="17"/>
      <c r="C383" s="142" t="s">
        <v>588</v>
      </c>
      <c r="D383" s="142" t="s">
        <v>303</v>
      </c>
      <c r="E383" s="143" t="s">
        <v>589</v>
      </c>
      <c r="F383" s="144" t="s">
        <v>590</v>
      </c>
      <c r="G383" s="145" t="s">
        <v>204</v>
      </c>
      <c r="H383" s="146">
        <v>1</v>
      </c>
      <c r="I383" s="139"/>
      <c r="J383" s="147">
        <f>ROUND(I383*H383,2)</f>
        <v>0</v>
      </c>
      <c r="K383" s="144" t="s">
        <v>86</v>
      </c>
      <c r="L383" s="140"/>
      <c r="M383" s="148" t="s">
        <v>1</v>
      </c>
      <c r="N383" s="141" t="s">
        <v>34</v>
      </c>
      <c r="O383" s="18"/>
      <c r="P383" s="106">
        <f>O383*H383</f>
        <v>0</v>
      </c>
      <c r="Q383" s="106">
        <v>2.4709999999999999E-2</v>
      </c>
      <c r="R383" s="106">
        <f>Q383*H383</f>
        <v>2.4709999999999999E-2</v>
      </c>
      <c r="S383" s="106">
        <v>0</v>
      </c>
      <c r="T383" s="107">
        <f>S383*H383</f>
        <v>0</v>
      </c>
      <c r="AR383" s="6" t="s">
        <v>316</v>
      </c>
      <c r="AT383" s="6" t="s">
        <v>303</v>
      </c>
      <c r="AU383" s="6" t="s">
        <v>48</v>
      </c>
      <c r="AY383" s="6" t="s">
        <v>81</v>
      </c>
      <c r="BE383" s="108">
        <f>IF(N383="základní",J383,0)</f>
        <v>0</v>
      </c>
      <c r="BF383" s="108">
        <f>IF(N383="snížená",J383,0)</f>
        <v>0</v>
      </c>
      <c r="BG383" s="108">
        <f>IF(N383="zákl. přenesená",J383,0)</f>
        <v>0</v>
      </c>
      <c r="BH383" s="108">
        <f>IF(N383="sníž. přenesená",J383,0)</f>
        <v>0</v>
      </c>
      <c r="BI383" s="108">
        <f>IF(N383="nulová",J383,0)</f>
        <v>0</v>
      </c>
      <c r="BJ383" s="6" t="s">
        <v>47</v>
      </c>
      <c r="BK383" s="108">
        <f>ROUND(I383*H383,2)</f>
        <v>0</v>
      </c>
      <c r="BL383" s="6" t="s">
        <v>194</v>
      </c>
      <c r="BM383" s="6" t="s">
        <v>591</v>
      </c>
    </row>
    <row r="384" spans="2:65" s="20" customFormat="1" ht="16.5" customHeight="1" x14ac:dyDescent="0.3">
      <c r="B384" s="17"/>
      <c r="C384" s="142" t="s">
        <v>592</v>
      </c>
      <c r="D384" s="142" t="s">
        <v>303</v>
      </c>
      <c r="E384" s="143" t="s">
        <v>593</v>
      </c>
      <c r="F384" s="144" t="s">
        <v>594</v>
      </c>
      <c r="G384" s="145" t="s">
        <v>204</v>
      </c>
      <c r="H384" s="146">
        <v>1</v>
      </c>
      <c r="I384" s="139"/>
      <c r="J384" s="147">
        <f>ROUND(I384*H384,2)</f>
        <v>0</v>
      </c>
      <c r="K384" s="144" t="s">
        <v>1</v>
      </c>
      <c r="L384" s="140"/>
      <c r="M384" s="148" t="s">
        <v>1</v>
      </c>
      <c r="N384" s="141" t="s">
        <v>34</v>
      </c>
      <c r="O384" s="18"/>
      <c r="P384" s="106">
        <f>O384*H384</f>
        <v>0</v>
      </c>
      <c r="Q384" s="106">
        <v>3.0099999999999998E-2</v>
      </c>
      <c r="R384" s="106">
        <f>Q384*H384</f>
        <v>3.0099999999999998E-2</v>
      </c>
      <c r="S384" s="106">
        <v>0</v>
      </c>
      <c r="T384" s="107">
        <f>S384*H384</f>
        <v>0</v>
      </c>
      <c r="AR384" s="6" t="s">
        <v>316</v>
      </c>
      <c r="AT384" s="6" t="s">
        <v>303</v>
      </c>
      <c r="AU384" s="6" t="s">
        <v>48</v>
      </c>
      <c r="AY384" s="6" t="s">
        <v>81</v>
      </c>
      <c r="BE384" s="108">
        <f>IF(N384="základní",J384,0)</f>
        <v>0</v>
      </c>
      <c r="BF384" s="108">
        <f>IF(N384="snížená",J384,0)</f>
        <v>0</v>
      </c>
      <c r="BG384" s="108">
        <f>IF(N384="zákl. přenesená",J384,0)</f>
        <v>0</v>
      </c>
      <c r="BH384" s="108">
        <f>IF(N384="sníž. přenesená",J384,0)</f>
        <v>0</v>
      </c>
      <c r="BI384" s="108">
        <f>IF(N384="nulová",J384,0)</f>
        <v>0</v>
      </c>
      <c r="BJ384" s="6" t="s">
        <v>47</v>
      </c>
      <c r="BK384" s="108">
        <f>ROUND(I384*H384,2)</f>
        <v>0</v>
      </c>
      <c r="BL384" s="6" t="s">
        <v>194</v>
      </c>
      <c r="BM384" s="6" t="s">
        <v>595</v>
      </c>
    </row>
    <row r="385" spans="2:65" s="20" customFormat="1" ht="25.5" customHeight="1" x14ac:dyDescent="0.3">
      <c r="B385" s="17"/>
      <c r="C385" s="98" t="s">
        <v>596</v>
      </c>
      <c r="D385" s="98" t="s">
        <v>84</v>
      </c>
      <c r="E385" s="99" t="s">
        <v>597</v>
      </c>
      <c r="F385" s="100" t="s">
        <v>598</v>
      </c>
      <c r="G385" s="101" t="s">
        <v>204</v>
      </c>
      <c r="H385" s="102">
        <v>1</v>
      </c>
      <c r="I385" s="115"/>
      <c r="J385" s="103">
        <f>ROUND(I385*H385,2)</f>
        <v>0</v>
      </c>
      <c r="K385" s="100" t="s">
        <v>86</v>
      </c>
      <c r="L385" s="17"/>
      <c r="M385" s="104" t="s">
        <v>1</v>
      </c>
      <c r="N385" s="105" t="s">
        <v>34</v>
      </c>
      <c r="O385" s="18"/>
      <c r="P385" s="106">
        <f>O385*H385</f>
        <v>0</v>
      </c>
      <c r="Q385" s="106">
        <v>0</v>
      </c>
      <c r="R385" s="106">
        <f>Q385*H385</f>
        <v>0</v>
      </c>
      <c r="S385" s="106">
        <v>1.6899999999999998E-2</v>
      </c>
      <c r="T385" s="107">
        <f>S385*H385</f>
        <v>1.6899999999999998E-2</v>
      </c>
      <c r="AR385" s="6" t="s">
        <v>194</v>
      </c>
      <c r="AT385" s="6" t="s">
        <v>84</v>
      </c>
      <c r="AU385" s="6" t="s">
        <v>48</v>
      </c>
      <c r="AY385" s="6" t="s">
        <v>81</v>
      </c>
      <c r="BE385" s="108">
        <f>IF(N385="základní",J385,0)</f>
        <v>0</v>
      </c>
      <c r="BF385" s="108">
        <f>IF(N385="snížená",J385,0)</f>
        <v>0</v>
      </c>
      <c r="BG385" s="108">
        <f>IF(N385="zákl. přenesená",J385,0)</f>
        <v>0</v>
      </c>
      <c r="BH385" s="108">
        <f>IF(N385="sníž. přenesená",J385,0)</f>
        <v>0</v>
      </c>
      <c r="BI385" s="108">
        <f>IF(N385="nulová",J385,0)</f>
        <v>0</v>
      </c>
      <c r="BJ385" s="6" t="s">
        <v>47</v>
      </c>
      <c r="BK385" s="108">
        <f>ROUND(I385*H385,2)</f>
        <v>0</v>
      </c>
      <c r="BL385" s="6" t="s">
        <v>194</v>
      </c>
      <c r="BM385" s="6" t="s">
        <v>599</v>
      </c>
    </row>
    <row r="386" spans="2:65" s="20" customFormat="1" ht="25.5" customHeight="1" x14ac:dyDescent="0.3">
      <c r="B386" s="17"/>
      <c r="C386" s="98" t="s">
        <v>600</v>
      </c>
      <c r="D386" s="98" t="s">
        <v>84</v>
      </c>
      <c r="E386" s="99" t="s">
        <v>601</v>
      </c>
      <c r="F386" s="100" t="s">
        <v>602</v>
      </c>
      <c r="G386" s="101" t="s">
        <v>189</v>
      </c>
      <c r="H386" s="102">
        <v>15.69</v>
      </c>
      <c r="I386" s="115"/>
      <c r="J386" s="103">
        <f>ROUND(I386*H386,2)</f>
        <v>0</v>
      </c>
      <c r="K386" s="100" t="s">
        <v>86</v>
      </c>
      <c r="L386" s="17"/>
      <c r="M386" s="104" t="s">
        <v>1</v>
      </c>
      <c r="N386" s="105" t="s">
        <v>34</v>
      </c>
      <c r="O386" s="18"/>
      <c r="P386" s="106">
        <f>O386*H386</f>
        <v>0</v>
      </c>
      <c r="Q386" s="106">
        <v>1.17E-3</v>
      </c>
      <c r="R386" s="106">
        <f>Q386*H386</f>
        <v>1.83573E-2</v>
      </c>
      <c r="S386" s="106">
        <v>0</v>
      </c>
      <c r="T386" s="107">
        <f>S386*H386</f>
        <v>0</v>
      </c>
      <c r="AR386" s="6" t="s">
        <v>194</v>
      </c>
      <c r="AT386" s="6" t="s">
        <v>84</v>
      </c>
      <c r="AU386" s="6" t="s">
        <v>48</v>
      </c>
      <c r="AY386" s="6" t="s">
        <v>81</v>
      </c>
      <c r="BE386" s="108">
        <f>IF(N386="základní",J386,0)</f>
        <v>0</v>
      </c>
      <c r="BF386" s="108">
        <f>IF(N386="snížená",J386,0)</f>
        <v>0</v>
      </c>
      <c r="BG386" s="108">
        <f>IF(N386="zákl. přenesená",J386,0)</f>
        <v>0</v>
      </c>
      <c r="BH386" s="108">
        <f>IF(N386="sníž. přenesená",J386,0)</f>
        <v>0</v>
      </c>
      <c r="BI386" s="108">
        <f>IF(N386="nulová",J386,0)</f>
        <v>0</v>
      </c>
      <c r="BJ386" s="6" t="s">
        <v>47</v>
      </c>
      <c r="BK386" s="108">
        <f>ROUND(I386*H386,2)</f>
        <v>0</v>
      </c>
      <c r="BL386" s="6" t="s">
        <v>194</v>
      </c>
      <c r="BM386" s="6" t="s">
        <v>603</v>
      </c>
    </row>
    <row r="387" spans="2:65" s="133" customFormat="1" x14ac:dyDescent="0.3">
      <c r="B387" s="132"/>
      <c r="D387" s="109" t="s">
        <v>134</v>
      </c>
      <c r="E387" s="134" t="s">
        <v>1</v>
      </c>
      <c r="F387" s="135" t="s">
        <v>191</v>
      </c>
      <c r="H387" s="134" t="s">
        <v>1</v>
      </c>
      <c r="L387" s="132"/>
      <c r="M387" s="136"/>
      <c r="N387" s="137"/>
      <c r="O387" s="137"/>
      <c r="P387" s="137"/>
      <c r="Q387" s="137"/>
      <c r="R387" s="137"/>
      <c r="S387" s="137"/>
      <c r="T387" s="138"/>
      <c r="AT387" s="134" t="s">
        <v>134</v>
      </c>
      <c r="AU387" s="134" t="s">
        <v>48</v>
      </c>
      <c r="AV387" s="133" t="s">
        <v>47</v>
      </c>
      <c r="AW387" s="133" t="s">
        <v>27</v>
      </c>
      <c r="AX387" s="133" t="s">
        <v>45</v>
      </c>
      <c r="AY387" s="134" t="s">
        <v>81</v>
      </c>
    </row>
    <row r="388" spans="2:65" s="117" customFormat="1" x14ac:dyDescent="0.3">
      <c r="B388" s="116"/>
      <c r="D388" s="109" t="s">
        <v>134</v>
      </c>
      <c r="E388" s="123" t="s">
        <v>1</v>
      </c>
      <c r="F388" s="118" t="s">
        <v>266</v>
      </c>
      <c r="H388" s="119">
        <v>10.66</v>
      </c>
      <c r="L388" s="116"/>
      <c r="M388" s="120"/>
      <c r="N388" s="121"/>
      <c r="O388" s="121"/>
      <c r="P388" s="121"/>
      <c r="Q388" s="121"/>
      <c r="R388" s="121"/>
      <c r="S388" s="121"/>
      <c r="T388" s="122"/>
      <c r="AT388" s="123" t="s">
        <v>134</v>
      </c>
      <c r="AU388" s="123" t="s">
        <v>48</v>
      </c>
      <c r="AV388" s="117" t="s">
        <v>48</v>
      </c>
      <c r="AW388" s="117" t="s">
        <v>27</v>
      </c>
      <c r="AX388" s="117" t="s">
        <v>45</v>
      </c>
      <c r="AY388" s="123" t="s">
        <v>81</v>
      </c>
    </row>
    <row r="389" spans="2:65" s="117" customFormat="1" x14ac:dyDescent="0.3">
      <c r="B389" s="116"/>
      <c r="D389" s="109" t="s">
        <v>134</v>
      </c>
      <c r="E389" s="123" t="s">
        <v>1</v>
      </c>
      <c r="F389" s="118" t="s">
        <v>267</v>
      </c>
      <c r="H389" s="119">
        <v>5.03</v>
      </c>
      <c r="L389" s="116"/>
      <c r="M389" s="120"/>
      <c r="N389" s="121"/>
      <c r="O389" s="121"/>
      <c r="P389" s="121"/>
      <c r="Q389" s="121"/>
      <c r="R389" s="121"/>
      <c r="S389" s="121"/>
      <c r="T389" s="122"/>
      <c r="AT389" s="123" t="s">
        <v>134</v>
      </c>
      <c r="AU389" s="123" t="s">
        <v>48</v>
      </c>
      <c r="AV389" s="117" t="s">
        <v>48</v>
      </c>
      <c r="AW389" s="117" t="s">
        <v>27</v>
      </c>
      <c r="AX389" s="117" t="s">
        <v>45</v>
      </c>
      <c r="AY389" s="123" t="s">
        <v>81</v>
      </c>
    </row>
    <row r="390" spans="2:65" s="125" customFormat="1" x14ac:dyDescent="0.3">
      <c r="B390" s="124"/>
      <c r="D390" s="109" t="s">
        <v>134</v>
      </c>
      <c r="E390" s="126" t="s">
        <v>1</v>
      </c>
      <c r="F390" s="127" t="s">
        <v>169</v>
      </c>
      <c r="H390" s="128">
        <v>15.69</v>
      </c>
      <c r="L390" s="124"/>
      <c r="M390" s="129"/>
      <c r="N390" s="130"/>
      <c r="O390" s="130"/>
      <c r="P390" s="130"/>
      <c r="Q390" s="130"/>
      <c r="R390" s="130"/>
      <c r="S390" s="130"/>
      <c r="T390" s="131"/>
      <c r="AT390" s="126" t="s">
        <v>134</v>
      </c>
      <c r="AU390" s="126" t="s">
        <v>48</v>
      </c>
      <c r="AV390" s="125" t="s">
        <v>90</v>
      </c>
      <c r="AW390" s="125" t="s">
        <v>27</v>
      </c>
      <c r="AX390" s="125" t="s">
        <v>47</v>
      </c>
      <c r="AY390" s="126" t="s">
        <v>81</v>
      </c>
    </row>
    <row r="391" spans="2:65" s="20" customFormat="1" ht="16.5" customHeight="1" x14ac:dyDescent="0.3">
      <c r="B391" s="17"/>
      <c r="C391" s="142" t="s">
        <v>604</v>
      </c>
      <c r="D391" s="142" t="s">
        <v>303</v>
      </c>
      <c r="E391" s="143" t="s">
        <v>605</v>
      </c>
      <c r="F391" s="144" t="s">
        <v>606</v>
      </c>
      <c r="G391" s="145" t="s">
        <v>189</v>
      </c>
      <c r="H391" s="146">
        <v>16.475000000000001</v>
      </c>
      <c r="I391" s="139"/>
      <c r="J391" s="147">
        <f>ROUND(I391*H391,2)</f>
        <v>0</v>
      </c>
      <c r="K391" s="144" t="s">
        <v>86</v>
      </c>
      <c r="L391" s="140"/>
      <c r="M391" s="148" t="s">
        <v>1</v>
      </c>
      <c r="N391" s="141" t="s">
        <v>34</v>
      </c>
      <c r="O391" s="18"/>
      <c r="P391" s="106">
        <f>O391*H391</f>
        <v>0</v>
      </c>
      <c r="Q391" s="106">
        <v>1.7600000000000001E-3</v>
      </c>
      <c r="R391" s="106">
        <f>Q391*H391</f>
        <v>2.8996000000000004E-2</v>
      </c>
      <c r="S391" s="106">
        <v>0</v>
      </c>
      <c r="T391" s="107">
        <f>S391*H391</f>
        <v>0</v>
      </c>
      <c r="AR391" s="6" t="s">
        <v>316</v>
      </c>
      <c r="AT391" s="6" t="s">
        <v>303</v>
      </c>
      <c r="AU391" s="6" t="s">
        <v>48</v>
      </c>
      <c r="AY391" s="6" t="s">
        <v>81</v>
      </c>
      <c r="BE391" s="108">
        <f>IF(N391="základní",J391,0)</f>
        <v>0</v>
      </c>
      <c r="BF391" s="108">
        <f>IF(N391="snížená",J391,0)</f>
        <v>0</v>
      </c>
      <c r="BG391" s="108">
        <f>IF(N391="zákl. přenesená",J391,0)</f>
        <v>0</v>
      </c>
      <c r="BH391" s="108">
        <f>IF(N391="sníž. přenesená",J391,0)</f>
        <v>0</v>
      </c>
      <c r="BI391" s="108">
        <f>IF(N391="nulová",J391,0)</f>
        <v>0</v>
      </c>
      <c r="BJ391" s="6" t="s">
        <v>47</v>
      </c>
      <c r="BK391" s="108">
        <f>ROUND(I391*H391,2)</f>
        <v>0</v>
      </c>
      <c r="BL391" s="6" t="s">
        <v>194</v>
      </c>
      <c r="BM391" s="6" t="s">
        <v>607</v>
      </c>
    </row>
    <row r="392" spans="2:65" s="117" customFormat="1" x14ac:dyDescent="0.3">
      <c r="B392" s="116"/>
      <c r="D392" s="109" t="s">
        <v>134</v>
      </c>
      <c r="F392" s="118" t="s">
        <v>608</v>
      </c>
      <c r="H392" s="119">
        <v>16.475000000000001</v>
      </c>
      <c r="L392" s="116"/>
      <c r="M392" s="120"/>
      <c r="N392" s="121"/>
      <c r="O392" s="121"/>
      <c r="P392" s="121"/>
      <c r="Q392" s="121"/>
      <c r="R392" s="121"/>
      <c r="S392" s="121"/>
      <c r="T392" s="122"/>
      <c r="AT392" s="123" t="s">
        <v>134</v>
      </c>
      <c r="AU392" s="123" t="s">
        <v>48</v>
      </c>
      <c r="AV392" s="117" t="s">
        <v>48</v>
      </c>
      <c r="AW392" s="117" t="s">
        <v>2</v>
      </c>
      <c r="AX392" s="117" t="s">
        <v>47</v>
      </c>
      <c r="AY392" s="123" t="s">
        <v>81</v>
      </c>
    </row>
    <row r="393" spans="2:65" s="20" customFormat="1" ht="16.5" customHeight="1" x14ac:dyDescent="0.3">
      <c r="B393" s="17"/>
      <c r="C393" s="98" t="s">
        <v>609</v>
      </c>
      <c r="D393" s="98" t="s">
        <v>84</v>
      </c>
      <c r="E393" s="99" t="s">
        <v>610</v>
      </c>
      <c r="F393" s="100" t="s">
        <v>611</v>
      </c>
      <c r="G393" s="101" t="s">
        <v>280</v>
      </c>
      <c r="H393" s="102">
        <v>22.324999999999999</v>
      </c>
      <c r="I393" s="115"/>
      <c r="J393" s="103">
        <f>ROUND(I393*H393,2)</f>
        <v>0</v>
      </c>
      <c r="K393" s="100" t="s">
        <v>86</v>
      </c>
      <c r="L393" s="17"/>
      <c r="M393" s="104" t="s">
        <v>1</v>
      </c>
      <c r="N393" s="105" t="s">
        <v>34</v>
      </c>
      <c r="O393" s="18"/>
      <c r="P393" s="106">
        <f>O393*H393</f>
        <v>0</v>
      </c>
      <c r="Q393" s="106">
        <v>2.0000000000000001E-4</v>
      </c>
      <c r="R393" s="106">
        <f>Q393*H393</f>
        <v>4.4650000000000002E-3</v>
      </c>
      <c r="S393" s="106">
        <v>0</v>
      </c>
      <c r="T393" s="107">
        <f>S393*H393</f>
        <v>0</v>
      </c>
      <c r="AR393" s="6" t="s">
        <v>194</v>
      </c>
      <c r="AT393" s="6" t="s">
        <v>84</v>
      </c>
      <c r="AU393" s="6" t="s">
        <v>48</v>
      </c>
      <c r="AY393" s="6" t="s">
        <v>81</v>
      </c>
      <c r="BE393" s="108">
        <f>IF(N393="základní",J393,0)</f>
        <v>0</v>
      </c>
      <c r="BF393" s="108">
        <f>IF(N393="snížená",J393,0)</f>
        <v>0</v>
      </c>
      <c r="BG393" s="108">
        <f>IF(N393="zákl. přenesená",J393,0)</f>
        <v>0</v>
      </c>
      <c r="BH393" s="108">
        <f>IF(N393="sníž. přenesená",J393,0)</f>
        <v>0</v>
      </c>
      <c r="BI393" s="108">
        <f>IF(N393="nulová",J393,0)</f>
        <v>0</v>
      </c>
      <c r="BJ393" s="6" t="s">
        <v>47</v>
      </c>
      <c r="BK393" s="108">
        <f>ROUND(I393*H393,2)</f>
        <v>0</v>
      </c>
      <c r="BL393" s="6" t="s">
        <v>194</v>
      </c>
      <c r="BM393" s="6" t="s">
        <v>612</v>
      </c>
    </row>
    <row r="394" spans="2:65" s="133" customFormat="1" x14ac:dyDescent="0.3">
      <c r="B394" s="132"/>
      <c r="D394" s="109" t="s">
        <v>134</v>
      </c>
      <c r="E394" s="134" t="s">
        <v>1</v>
      </c>
      <c r="F394" s="135" t="s">
        <v>191</v>
      </c>
      <c r="H394" s="134" t="s">
        <v>1</v>
      </c>
      <c r="L394" s="132"/>
      <c r="M394" s="136"/>
      <c r="N394" s="137"/>
      <c r="O394" s="137"/>
      <c r="P394" s="137"/>
      <c r="Q394" s="137"/>
      <c r="R394" s="137"/>
      <c r="S394" s="137"/>
      <c r="T394" s="138"/>
      <c r="AT394" s="134" t="s">
        <v>134</v>
      </c>
      <c r="AU394" s="134" t="s">
        <v>48</v>
      </c>
      <c r="AV394" s="133" t="s">
        <v>47</v>
      </c>
      <c r="AW394" s="133" t="s">
        <v>27</v>
      </c>
      <c r="AX394" s="133" t="s">
        <v>45</v>
      </c>
      <c r="AY394" s="134" t="s">
        <v>81</v>
      </c>
    </row>
    <row r="395" spans="2:65" s="117" customFormat="1" x14ac:dyDescent="0.3">
      <c r="B395" s="116"/>
      <c r="D395" s="109" t="s">
        <v>134</v>
      </c>
      <c r="E395" s="123" t="s">
        <v>1</v>
      </c>
      <c r="F395" s="118" t="s">
        <v>613</v>
      </c>
      <c r="H395" s="119">
        <v>13.3</v>
      </c>
      <c r="L395" s="116"/>
      <c r="M395" s="120"/>
      <c r="N395" s="121"/>
      <c r="O395" s="121"/>
      <c r="P395" s="121"/>
      <c r="Q395" s="121"/>
      <c r="R395" s="121"/>
      <c r="S395" s="121"/>
      <c r="T395" s="122"/>
      <c r="AT395" s="123" t="s">
        <v>134</v>
      </c>
      <c r="AU395" s="123" t="s">
        <v>48</v>
      </c>
      <c r="AV395" s="117" t="s">
        <v>48</v>
      </c>
      <c r="AW395" s="117" t="s">
        <v>27</v>
      </c>
      <c r="AX395" s="117" t="s">
        <v>45</v>
      </c>
      <c r="AY395" s="123" t="s">
        <v>81</v>
      </c>
    </row>
    <row r="396" spans="2:65" s="117" customFormat="1" x14ac:dyDescent="0.3">
      <c r="B396" s="116"/>
      <c r="D396" s="109" t="s">
        <v>134</v>
      </c>
      <c r="E396" s="123" t="s">
        <v>1</v>
      </c>
      <c r="F396" s="118" t="s">
        <v>614</v>
      </c>
      <c r="H396" s="119">
        <v>9.0250000000000004</v>
      </c>
      <c r="L396" s="116"/>
      <c r="M396" s="120"/>
      <c r="N396" s="121"/>
      <c r="O396" s="121"/>
      <c r="P396" s="121"/>
      <c r="Q396" s="121"/>
      <c r="R396" s="121"/>
      <c r="S396" s="121"/>
      <c r="T396" s="122"/>
      <c r="AT396" s="123" t="s">
        <v>134</v>
      </c>
      <c r="AU396" s="123" t="s">
        <v>48</v>
      </c>
      <c r="AV396" s="117" t="s">
        <v>48</v>
      </c>
      <c r="AW396" s="117" t="s">
        <v>27</v>
      </c>
      <c r="AX396" s="117" t="s">
        <v>45</v>
      </c>
      <c r="AY396" s="123" t="s">
        <v>81</v>
      </c>
    </row>
    <row r="397" spans="2:65" s="125" customFormat="1" x14ac:dyDescent="0.3">
      <c r="B397" s="124"/>
      <c r="D397" s="109" t="s">
        <v>134</v>
      </c>
      <c r="E397" s="126" t="s">
        <v>1</v>
      </c>
      <c r="F397" s="127" t="s">
        <v>169</v>
      </c>
      <c r="H397" s="128">
        <v>22.324999999999999</v>
      </c>
      <c r="L397" s="124"/>
      <c r="M397" s="129"/>
      <c r="N397" s="130"/>
      <c r="O397" s="130"/>
      <c r="P397" s="130"/>
      <c r="Q397" s="130"/>
      <c r="R397" s="130"/>
      <c r="S397" s="130"/>
      <c r="T397" s="131"/>
      <c r="AT397" s="126" t="s">
        <v>134</v>
      </c>
      <c r="AU397" s="126" t="s">
        <v>48</v>
      </c>
      <c r="AV397" s="125" t="s">
        <v>90</v>
      </c>
      <c r="AW397" s="125" t="s">
        <v>27</v>
      </c>
      <c r="AX397" s="125" t="s">
        <v>47</v>
      </c>
      <c r="AY397" s="126" t="s">
        <v>81</v>
      </c>
    </row>
    <row r="398" spans="2:65" s="20" customFormat="1" ht="51" customHeight="1" x14ac:dyDescent="0.3">
      <c r="B398" s="17"/>
      <c r="C398" s="98" t="s">
        <v>615</v>
      </c>
      <c r="D398" s="98" t="s">
        <v>84</v>
      </c>
      <c r="E398" s="99" t="s">
        <v>616</v>
      </c>
      <c r="F398" s="100" t="s">
        <v>617</v>
      </c>
      <c r="G398" s="101" t="s">
        <v>156</v>
      </c>
      <c r="H398" s="102">
        <v>2.1509999999999998</v>
      </c>
      <c r="I398" s="115"/>
      <c r="J398" s="103">
        <f>ROUND(I398*H398,2)</f>
        <v>0</v>
      </c>
      <c r="K398" s="100" t="s">
        <v>86</v>
      </c>
      <c r="L398" s="17"/>
      <c r="M398" s="104" t="s">
        <v>1</v>
      </c>
      <c r="N398" s="105" t="s">
        <v>34</v>
      </c>
      <c r="O398" s="18"/>
      <c r="P398" s="106">
        <f>O398*H398</f>
        <v>0</v>
      </c>
      <c r="Q398" s="106">
        <v>0</v>
      </c>
      <c r="R398" s="106">
        <f>Q398*H398</f>
        <v>0</v>
      </c>
      <c r="S398" s="106">
        <v>0</v>
      </c>
      <c r="T398" s="107">
        <f>S398*H398</f>
        <v>0</v>
      </c>
      <c r="AR398" s="6" t="s">
        <v>194</v>
      </c>
      <c r="AT398" s="6" t="s">
        <v>84</v>
      </c>
      <c r="AU398" s="6" t="s">
        <v>48</v>
      </c>
      <c r="AY398" s="6" t="s">
        <v>81</v>
      </c>
      <c r="BE398" s="108">
        <f>IF(N398="základní",J398,0)</f>
        <v>0</v>
      </c>
      <c r="BF398" s="108">
        <f>IF(N398="snížená",J398,0)</f>
        <v>0</v>
      </c>
      <c r="BG398" s="108">
        <f>IF(N398="zákl. přenesená",J398,0)</f>
        <v>0</v>
      </c>
      <c r="BH398" s="108">
        <f>IF(N398="sníž. přenesená",J398,0)</f>
        <v>0</v>
      </c>
      <c r="BI398" s="108">
        <f>IF(N398="nulová",J398,0)</f>
        <v>0</v>
      </c>
      <c r="BJ398" s="6" t="s">
        <v>47</v>
      </c>
      <c r="BK398" s="108">
        <f>ROUND(I398*H398,2)</f>
        <v>0</v>
      </c>
      <c r="BL398" s="6" t="s">
        <v>194</v>
      </c>
      <c r="BM398" s="6" t="s">
        <v>618</v>
      </c>
    </row>
    <row r="399" spans="2:65" s="86" customFormat="1" ht="29.85" customHeight="1" x14ac:dyDescent="0.35">
      <c r="B399" s="85"/>
      <c r="D399" s="87" t="s">
        <v>44</v>
      </c>
      <c r="E399" s="96" t="s">
        <v>619</v>
      </c>
      <c r="F399" s="96" t="s">
        <v>620</v>
      </c>
      <c r="J399" s="97">
        <f>BK399</f>
        <v>0</v>
      </c>
      <c r="L399" s="85"/>
      <c r="M399" s="90"/>
      <c r="N399" s="91"/>
      <c r="O399" s="91"/>
      <c r="P399" s="92">
        <f>SUM(P400:P440)</f>
        <v>0</v>
      </c>
      <c r="Q399" s="91"/>
      <c r="R399" s="92">
        <f>SUM(R400:R440)</f>
        <v>0.14700000000000002</v>
      </c>
      <c r="S399" s="91"/>
      <c r="T399" s="93">
        <f>SUM(T400:T440)</f>
        <v>0.28900000000000003</v>
      </c>
      <c r="AR399" s="87" t="s">
        <v>48</v>
      </c>
      <c r="AT399" s="94" t="s">
        <v>44</v>
      </c>
      <c r="AU399" s="94" t="s">
        <v>47</v>
      </c>
      <c r="AY399" s="87" t="s">
        <v>81</v>
      </c>
      <c r="BK399" s="95">
        <f>SUM(BK400:BK440)</f>
        <v>0</v>
      </c>
    </row>
    <row r="400" spans="2:65" s="20" customFormat="1" ht="25.5" customHeight="1" x14ac:dyDescent="0.3">
      <c r="B400" s="17"/>
      <c r="C400" s="98" t="s">
        <v>621</v>
      </c>
      <c r="D400" s="98" t="s">
        <v>84</v>
      </c>
      <c r="E400" s="99" t="s">
        <v>622</v>
      </c>
      <c r="F400" s="100" t="s">
        <v>623</v>
      </c>
      <c r="G400" s="101" t="s">
        <v>204</v>
      </c>
      <c r="H400" s="102">
        <v>1</v>
      </c>
      <c r="I400" s="115"/>
      <c r="J400" s="103">
        <f>ROUND(I400*H400,2)</f>
        <v>0</v>
      </c>
      <c r="K400" s="100" t="s">
        <v>86</v>
      </c>
      <c r="L400" s="17"/>
      <c r="M400" s="104" t="s">
        <v>1</v>
      </c>
      <c r="N400" s="105" t="s">
        <v>34</v>
      </c>
      <c r="O400" s="18"/>
      <c r="P400" s="106">
        <f>O400*H400</f>
        <v>0</v>
      </c>
      <c r="Q400" s="106">
        <v>0</v>
      </c>
      <c r="R400" s="106">
        <f>Q400*H400</f>
        <v>0</v>
      </c>
      <c r="S400" s="106">
        <v>0</v>
      </c>
      <c r="T400" s="107">
        <f>S400*H400</f>
        <v>0</v>
      </c>
      <c r="AR400" s="6" t="s">
        <v>194</v>
      </c>
      <c r="AT400" s="6" t="s">
        <v>84</v>
      </c>
      <c r="AU400" s="6" t="s">
        <v>48</v>
      </c>
      <c r="AY400" s="6" t="s">
        <v>81</v>
      </c>
      <c r="BE400" s="108">
        <f>IF(N400="základní",J400,0)</f>
        <v>0</v>
      </c>
      <c r="BF400" s="108">
        <f>IF(N400="snížená",J400,0)</f>
        <v>0</v>
      </c>
      <c r="BG400" s="108">
        <f>IF(N400="zákl. přenesená",J400,0)</f>
        <v>0</v>
      </c>
      <c r="BH400" s="108">
        <f>IF(N400="sníž. přenesená",J400,0)</f>
        <v>0</v>
      </c>
      <c r="BI400" s="108">
        <f>IF(N400="nulová",J400,0)</f>
        <v>0</v>
      </c>
      <c r="BJ400" s="6" t="s">
        <v>47</v>
      </c>
      <c r="BK400" s="108">
        <f>ROUND(I400*H400,2)</f>
        <v>0</v>
      </c>
      <c r="BL400" s="6" t="s">
        <v>194</v>
      </c>
      <c r="BM400" s="6" t="s">
        <v>624</v>
      </c>
    </row>
    <row r="401" spans="2:65" s="133" customFormat="1" x14ac:dyDescent="0.3">
      <c r="B401" s="132"/>
      <c r="D401" s="109" t="s">
        <v>134</v>
      </c>
      <c r="E401" s="134" t="s">
        <v>1</v>
      </c>
      <c r="F401" s="135" t="s">
        <v>191</v>
      </c>
      <c r="H401" s="134" t="s">
        <v>1</v>
      </c>
      <c r="L401" s="132"/>
      <c r="M401" s="136"/>
      <c r="N401" s="137"/>
      <c r="O401" s="137"/>
      <c r="P401" s="137"/>
      <c r="Q401" s="137"/>
      <c r="R401" s="137"/>
      <c r="S401" s="137"/>
      <c r="T401" s="138"/>
      <c r="AT401" s="134" t="s">
        <v>134</v>
      </c>
      <c r="AU401" s="134" t="s">
        <v>48</v>
      </c>
      <c r="AV401" s="133" t="s">
        <v>47</v>
      </c>
      <c r="AW401" s="133" t="s">
        <v>27</v>
      </c>
      <c r="AX401" s="133" t="s">
        <v>45</v>
      </c>
      <c r="AY401" s="134" t="s">
        <v>81</v>
      </c>
    </row>
    <row r="402" spans="2:65" s="117" customFormat="1" x14ac:dyDescent="0.3">
      <c r="B402" s="116"/>
      <c r="D402" s="109" t="s">
        <v>134</v>
      </c>
      <c r="E402" s="123" t="s">
        <v>1</v>
      </c>
      <c r="F402" s="118" t="s">
        <v>625</v>
      </c>
      <c r="H402" s="119">
        <v>1</v>
      </c>
      <c r="L402" s="116"/>
      <c r="M402" s="120"/>
      <c r="N402" s="121"/>
      <c r="O402" s="121"/>
      <c r="P402" s="121"/>
      <c r="Q402" s="121"/>
      <c r="R402" s="121"/>
      <c r="S402" s="121"/>
      <c r="T402" s="122"/>
      <c r="AT402" s="123" t="s">
        <v>134</v>
      </c>
      <c r="AU402" s="123" t="s">
        <v>48</v>
      </c>
      <c r="AV402" s="117" t="s">
        <v>48</v>
      </c>
      <c r="AW402" s="117" t="s">
        <v>27</v>
      </c>
      <c r="AX402" s="117" t="s">
        <v>45</v>
      </c>
      <c r="AY402" s="123" t="s">
        <v>81</v>
      </c>
    </row>
    <row r="403" spans="2:65" s="125" customFormat="1" x14ac:dyDescent="0.3">
      <c r="B403" s="124"/>
      <c r="D403" s="109" t="s">
        <v>134</v>
      </c>
      <c r="E403" s="126" t="s">
        <v>1</v>
      </c>
      <c r="F403" s="127" t="s">
        <v>169</v>
      </c>
      <c r="H403" s="128">
        <v>1</v>
      </c>
      <c r="L403" s="124"/>
      <c r="M403" s="129"/>
      <c r="N403" s="130"/>
      <c r="O403" s="130"/>
      <c r="P403" s="130"/>
      <c r="Q403" s="130"/>
      <c r="R403" s="130"/>
      <c r="S403" s="130"/>
      <c r="T403" s="131"/>
      <c r="AT403" s="126" t="s">
        <v>134</v>
      </c>
      <c r="AU403" s="126" t="s">
        <v>48</v>
      </c>
      <c r="AV403" s="125" t="s">
        <v>90</v>
      </c>
      <c r="AW403" s="125" t="s">
        <v>27</v>
      </c>
      <c r="AX403" s="125" t="s">
        <v>47</v>
      </c>
      <c r="AY403" s="126" t="s">
        <v>81</v>
      </c>
    </row>
    <row r="404" spans="2:65" s="20" customFormat="1" ht="16.5" customHeight="1" x14ac:dyDescent="0.3">
      <c r="B404" s="17"/>
      <c r="C404" s="142" t="s">
        <v>626</v>
      </c>
      <c r="D404" s="142" t="s">
        <v>303</v>
      </c>
      <c r="E404" s="143" t="s">
        <v>627</v>
      </c>
      <c r="F404" s="144" t="s">
        <v>628</v>
      </c>
      <c r="G404" s="145" t="s">
        <v>204</v>
      </c>
      <c r="H404" s="146">
        <v>1</v>
      </c>
      <c r="I404" s="139"/>
      <c r="J404" s="147">
        <f>ROUND(I404*H404,2)</f>
        <v>0</v>
      </c>
      <c r="K404" s="144" t="s">
        <v>1</v>
      </c>
      <c r="L404" s="140"/>
      <c r="M404" s="148" t="s">
        <v>1</v>
      </c>
      <c r="N404" s="141" t="s">
        <v>34</v>
      </c>
      <c r="O404" s="18"/>
      <c r="P404" s="106">
        <f>O404*H404</f>
        <v>0</v>
      </c>
      <c r="Q404" s="106">
        <v>4.4999999999999998E-2</v>
      </c>
      <c r="R404" s="106">
        <f>Q404*H404</f>
        <v>4.4999999999999998E-2</v>
      </c>
      <c r="S404" s="106">
        <v>0</v>
      </c>
      <c r="T404" s="107">
        <f>S404*H404</f>
        <v>0</v>
      </c>
      <c r="AR404" s="6" t="s">
        <v>316</v>
      </c>
      <c r="AT404" s="6" t="s">
        <v>303</v>
      </c>
      <c r="AU404" s="6" t="s">
        <v>48</v>
      </c>
      <c r="AY404" s="6" t="s">
        <v>81</v>
      </c>
      <c r="BE404" s="108">
        <f>IF(N404="základní",J404,0)</f>
        <v>0</v>
      </c>
      <c r="BF404" s="108">
        <f>IF(N404="snížená",J404,0)</f>
        <v>0</v>
      </c>
      <c r="BG404" s="108">
        <f>IF(N404="zákl. přenesená",J404,0)</f>
        <v>0</v>
      </c>
      <c r="BH404" s="108">
        <f>IF(N404="sníž. přenesená",J404,0)</f>
        <v>0</v>
      </c>
      <c r="BI404" s="108">
        <f>IF(N404="nulová",J404,0)</f>
        <v>0</v>
      </c>
      <c r="BJ404" s="6" t="s">
        <v>47</v>
      </c>
      <c r="BK404" s="108">
        <f>ROUND(I404*H404,2)</f>
        <v>0</v>
      </c>
      <c r="BL404" s="6" t="s">
        <v>194</v>
      </c>
      <c r="BM404" s="6" t="s">
        <v>629</v>
      </c>
    </row>
    <row r="405" spans="2:65" s="20" customFormat="1" ht="25.5" customHeight="1" x14ac:dyDescent="0.3">
      <c r="B405" s="17"/>
      <c r="C405" s="98" t="s">
        <v>630</v>
      </c>
      <c r="D405" s="98" t="s">
        <v>84</v>
      </c>
      <c r="E405" s="99" t="s">
        <v>631</v>
      </c>
      <c r="F405" s="100" t="s">
        <v>632</v>
      </c>
      <c r="G405" s="101" t="s">
        <v>204</v>
      </c>
      <c r="H405" s="102">
        <v>1</v>
      </c>
      <c r="I405" s="115"/>
      <c r="J405" s="103">
        <f>ROUND(I405*H405,2)</f>
        <v>0</v>
      </c>
      <c r="K405" s="100" t="s">
        <v>86</v>
      </c>
      <c r="L405" s="17"/>
      <c r="M405" s="104" t="s">
        <v>1</v>
      </c>
      <c r="N405" s="105" t="s">
        <v>34</v>
      </c>
      <c r="O405" s="18"/>
      <c r="P405" s="106">
        <f>O405*H405</f>
        <v>0</v>
      </c>
      <c r="Q405" s="106">
        <v>0</v>
      </c>
      <c r="R405" s="106">
        <f>Q405*H405</f>
        <v>0</v>
      </c>
      <c r="S405" s="106">
        <v>0</v>
      </c>
      <c r="T405" s="107">
        <f>S405*H405</f>
        <v>0</v>
      </c>
      <c r="AR405" s="6" t="s">
        <v>194</v>
      </c>
      <c r="AT405" s="6" t="s">
        <v>84</v>
      </c>
      <c r="AU405" s="6" t="s">
        <v>48</v>
      </c>
      <c r="AY405" s="6" t="s">
        <v>81</v>
      </c>
      <c r="BE405" s="108">
        <f>IF(N405="základní",J405,0)</f>
        <v>0</v>
      </c>
      <c r="BF405" s="108">
        <f>IF(N405="snížená",J405,0)</f>
        <v>0</v>
      </c>
      <c r="BG405" s="108">
        <f>IF(N405="zákl. přenesená",J405,0)</f>
        <v>0</v>
      </c>
      <c r="BH405" s="108">
        <f>IF(N405="sníž. přenesená",J405,0)</f>
        <v>0</v>
      </c>
      <c r="BI405" s="108">
        <f>IF(N405="nulová",J405,0)</f>
        <v>0</v>
      </c>
      <c r="BJ405" s="6" t="s">
        <v>47</v>
      </c>
      <c r="BK405" s="108">
        <f>ROUND(I405*H405,2)</f>
        <v>0</v>
      </c>
      <c r="BL405" s="6" t="s">
        <v>194</v>
      </c>
      <c r="BM405" s="6" t="s">
        <v>633</v>
      </c>
    </row>
    <row r="406" spans="2:65" s="133" customFormat="1" x14ac:dyDescent="0.3">
      <c r="B406" s="132"/>
      <c r="D406" s="109" t="s">
        <v>134</v>
      </c>
      <c r="E406" s="134" t="s">
        <v>1</v>
      </c>
      <c r="F406" s="135" t="s">
        <v>191</v>
      </c>
      <c r="H406" s="134" t="s">
        <v>1</v>
      </c>
      <c r="L406" s="132"/>
      <c r="M406" s="136"/>
      <c r="N406" s="137"/>
      <c r="O406" s="137"/>
      <c r="P406" s="137"/>
      <c r="Q406" s="137"/>
      <c r="R406" s="137"/>
      <c r="S406" s="137"/>
      <c r="T406" s="138"/>
      <c r="AT406" s="134" t="s">
        <v>134</v>
      </c>
      <c r="AU406" s="134" t="s">
        <v>48</v>
      </c>
      <c r="AV406" s="133" t="s">
        <v>47</v>
      </c>
      <c r="AW406" s="133" t="s">
        <v>27</v>
      </c>
      <c r="AX406" s="133" t="s">
        <v>45</v>
      </c>
      <c r="AY406" s="134" t="s">
        <v>81</v>
      </c>
    </row>
    <row r="407" spans="2:65" s="117" customFormat="1" x14ac:dyDescent="0.3">
      <c r="B407" s="116"/>
      <c r="D407" s="109" t="s">
        <v>134</v>
      </c>
      <c r="E407" s="123" t="s">
        <v>1</v>
      </c>
      <c r="F407" s="118" t="s">
        <v>634</v>
      </c>
      <c r="H407" s="119">
        <v>1</v>
      </c>
      <c r="L407" s="116"/>
      <c r="M407" s="120"/>
      <c r="N407" s="121"/>
      <c r="O407" s="121"/>
      <c r="P407" s="121"/>
      <c r="Q407" s="121"/>
      <c r="R407" s="121"/>
      <c r="S407" s="121"/>
      <c r="T407" s="122"/>
      <c r="AT407" s="123" t="s">
        <v>134</v>
      </c>
      <c r="AU407" s="123" t="s">
        <v>48</v>
      </c>
      <c r="AV407" s="117" t="s">
        <v>48</v>
      </c>
      <c r="AW407" s="117" t="s">
        <v>27</v>
      </c>
      <c r="AX407" s="117" t="s">
        <v>45</v>
      </c>
      <c r="AY407" s="123" t="s">
        <v>81</v>
      </c>
    </row>
    <row r="408" spans="2:65" s="125" customFormat="1" x14ac:dyDescent="0.3">
      <c r="B408" s="124"/>
      <c r="D408" s="109" t="s">
        <v>134</v>
      </c>
      <c r="E408" s="126" t="s">
        <v>1</v>
      </c>
      <c r="F408" s="127" t="s">
        <v>169</v>
      </c>
      <c r="H408" s="128">
        <v>1</v>
      </c>
      <c r="L408" s="124"/>
      <c r="M408" s="129"/>
      <c r="N408" s="130"/>
      <c r="O408" s="130"/>
      <c r="P408" s="130"/>
      <c r="Q408" s="130"/>
      <c r="R408" s="130"/>
      <c r="S408" s="130"/>
      <c r="T408" s="131"/>
      <c r="AT408" s="126" t="s">
        <v>134</v>
      </c>
      <c r="AU408" s="126" t="s">
        <v>48</v>
      </c>
      <c r="AV408" s="125" t="s">
        <v>90</v>
      </c>
      <c r="AW408" s="125" t="s">
        <v>27</v>
      </c>
      <c r="AX408" s="125" t="s">
        <v>47</v>
      </c>
      <c r="AY408" s="126" t="s">
        <v>81</v>
      </c>
    </row>
    <row r="409" spans="2:65" s="20" customFormat="1" ht="16.5" customHeight="1" x14ac:dyDescent="0.3">
      <c r="B409" s="17"/>
      <c r="C409" s="142" t="s">
        <v>635</v>
      </c>
      <c r="D409" s="142" t="s">
        <v>303</v>
      </c>
      <c r="E409" s="143" t="s">
        <v>636</v>
      </c>
      <c r="F409" s="144" t="s">
        <v>637</v>
      </c>
      <c r="G409" s="145" t="s">
        <v>204</v>
      </c>
      <c r="H409" s="146">
        <v>1</v>
      </c>
      <c r="I409" s="139"/>
      <c r="J409" s="147">
        <f>ROUND(I409*H409,2)</f>
        <v>0</v>
      </c>
      <c r="K409" s="144" t="s">
        <v>86</v>
      </c>
      <c r="L409" s="140"/>
      <c r="M409" s="148" t="s">
        <v>1</v>
      </c>
      <c r="N409" s="141" t="s">
        <v>34</v>
      </c>
      <c r="O409" s="18"/>
      <c r="P409" s="106">
        <f>O409*H409</f>
        <v>0</v>
      </c>
      <c r="Q409" s="106">
        <v>2.5000000000000001E-2</v>
      </c>
      <c r="R409" s="106">
        <f>Q409*H409</f>
        <v>2.5000000000000001E-2</v>
      </c>
      <c r="S409" s="106">
        <v>0</v>
      </c>
      <c r="T409" s="107">
        <f>S409*H409</f>
        <v>0</v>
      </c>
      <c r="AR409" s="6" t="s">
        <v>316</v>
      </c>
      <c r="AT409" s="6" t="s">
        <v>303</v>
      </c>
      <c r="AU409" s="6" t="s">
        <v>48</v>
      </c>
      <c r="AY409" s="6" t="s">
        <v>81</v>
      </c>
      <c r="BE409" s="108">
        <f>IF(N409="základní",J409,0)</f>
        <v>0</v>
      </c>
      <c r="BF409" s="108">
        <f>IF(N409="snížená",J409,0)</f>
        <v>0</v>
      </c>
      <c r="BG409" s="108">
        <f>IF(N409="zákl. přenesená",J409,0)</f>
        <v>0</v>
      </c>
      <c r="BH409" s="108">
        <f>IF(N409="sníž. přenesená",J409,0)</f>
        <v>0</v>
      </c>
      <c r="BI409" s="108">
        <f>IF(N409="nulová",J409,0)</f>
        <v>0</v>
      </c>
      <c r="BJ409" s="6" t="s">
        <v>47</v>
      </c>
      <c r="BK409" s="108">
        <f>ROUND(I409*H409,2)</f>
        <v>0</v>
      </c>
      <c r="BL409" s="6" t="s">
        <v>194</v>
      </c>
      <c r="BM409" s="6" t="s">
        <v>638</v>
      </c>
    </row>
    <row r="410" spans="2:65" s="20" customFormat="1" ht="24" x14ac:dyDescent="0.3">
      <c r="B410" s="17"/>
      <c r="D410" s="109" t="s">
        <v>88</v>
      </c>
      <c r="F410" s="110" t="s">
        <v>639</v>
      </c>
      <c r="L410" s="17"/>
      <c r="M410" s="111"/>
      <c r="N410" s="18"/>
      <c r="O410" s="18"/>
      <c r="P410" s="18"/>
      <c r="Q410" s="18"/>
      <c r="R410" s="18"/>
      <c r="S410" s="18"/>
      <c r="T410" s="30"/>
      <c r="AT410" s="6" t="s">
        <v>88</v>
      </c>
      <c r="AU410" s="6" t="s">
        <v>48</v>
      </c>
    </row>
    <row r="411" spans="2:65" s="20" customFormat="1" ht="25.5" customHeight="1" x14ac:dyDescent="0.3">
      <c r="B411" s="17"/>
      <c r="C411" s="98" t="s">
        <v>640</v>
      </c>
      <c r="D411" s="98" t="s">
        <v>84</v>
      </c>
      <c r="E411" s="99" t="s">
        <v>641</v>
      </c>
      <c r="F411" s="100" t="s">
        <v>642</v>
      </c>
      <c r="G411" s="101" t="s">
        <v>204</v>
      </c>
      <c r="H411" s="102">
        <v>2</v>
      </c>
      <c r="I411" s="115"/>
      <c r="J411" s="103">
        <f>ROUND(I411*H411,2)</f>
        <v>0</v>
      </c>
      <c r="K411" s="100" t="s">
        <v>86</v>
      </c>
      <c r="L411" s="17"/>
      <c r="M411" s="104" t="s">
        <v>1</v>
      </c>
      <c r="N411" s="105" t="s">
        <v>34</v>
      </c>
      <c r="O411" s="18"/>
      <c r="P411" s="106">
        <f>O411*H411</f>
        <v>0</v>
      </c>
      <c r="Q411" s="106">
        <v>0</v>
      </c>
      <c r="R411" s="106">
        <f>Q411*H411</f>
        <v>0</v>
      </c>
      <c r="S411" s="106">
        <v>0</v>
      </c>
      <c r="T411" s="107">
        <f>S411*H411</f>
        <v>0</v>
      </c>
      <c r="AR411" s="6" t="s">
        <v>194</v>
      </c>
      <c r="AT411" s="6" t="s">
        <v>84</v>
      </c>
      <c r="AU411" s="6" t="s">
        <v>48</v>
      </c>
      <c r="AY411" s="6" t="s">
        <v>81</v>
      </c>
      <c r="BE411" s="108">
        <f>IF(N411="základní",J411,0)</f>
        <v>0</v>
      </c>
      <c r="BF411" s="108">
        <f>IF(N411="snížená",J411,0)</f>
        <v>0</v>
      </c>
      <c r="BG411" s="108">
        <f>IF(N411="zákl. přenesená",J411,0)</f>
        <v>0</v>
      </c>
      <c r="BH411" s="108">
        <f>IF(N411="sníž. přenesená",J411,0)</f>
        <v>0</v>
      </c>
      <c r="BI411" s="108">
        <f>IF(N411="nulová",J411,0)</f>
        <v>0</v>
      </c>
      <c r="BJ411" s="6" t="s">
        <v>47</v>
      </c>
      <c r="BK411" s="108">
        <f>ROUND(I411*H411,2)</f>
        <v>0</v>
      </c>
      <c r="BL411" s="6" t="s">
        <v>194</v>
      </c>
      <c r="BM411" s="6" t="s">
        <v>643</v>
      </c>
    </row>
    <row r="412" spans="2:65" s="133" customFormat="1" x14ac:dyDescent="0.3">
      <c r="B412" s="132"/>
      <c r="D412" s="109" t="s">
        <v>134</v>
      </c>
      <c r="E412" s="134" t="s">
        <v>1</v>
      </c>
      <c r="F412" s="135" t="s">
        <v>191</v>
      </c>
      <c r="H412" s="134" t="s">
        <v>1</v>
      </c>
      <c r="L412" s="132"/>
      <c r="M412" s="136"/>
      <c r="N412" s="137"/>
      <c r="O412" s="137"/>
      <c r="P412" s="137"/>
      <c r="Q412" s="137"/>
      <c r="R412" s="137"/>
      <c r="S412" s="137"/>
      <c r="T412" s="138"/>
      <c r="AT412" s="134" t="s">
        <v>134</v>
      </c>
      <c r="AU412" s="134" t="s">
        <v>48</v>
      </c>
      <c r="AV412" s="133" t="s">
        <v>47</v>
      </c>
      <c r="AW412" s="133" t="s">
        <v>27</v>
      </c>
      <c r="AX412" s="133" t="s">
        <v>45</v>
      </c>
      <c r="AY412" s="134" t="s">
        <v>81</v>
      </c>
    </row>
    <row r="413" spans="2:65" s="117" customFormat="1" x14ac:dyDescent="0.3">
      <c r="B413" s="116"/>
      <c r="D413" s="109" t="s">
        <v>134</v>
      </c>
      <c r="E413" s="123" t="s">
        <v>1</v>
      </c>
      <c r="F413" s="118" t="s">
        <v>644</v>
      </c>
      <c r="H413" s="119">
        <v>2</v>
      </c>
      <c r="L413" s="116"/>
      <c r="M413" s="120"/>
      <c r="N413" s="121"/>
      <c r="O413" s="121"/>
      <c r="P413" s="121"/>
      <c r="Q413" s="121"/>
      <c r="R413" s="121"/>
      <c r="S413" s="121"/>
      <c r="T413" s="122"/>
      <c r="AT413" s="123" t="s">
        <v>134</v>
      </c>
      <c r="AU413" s="123" t="s">
        <v>48</v>
      </c>
      <c r="AV413" s="117" t="s">
        <v>48</v>
      </c>
      <c r="AW413" s="117" t="s">
        <v>27</v>
      </c>
      <c r="AX413" s="117" t="s">
        <v>45</v>
      </c>
      <c r="AY413" s="123" t="s">
        <v>81</v>
      </c>
    </row>
    <row r="414" spans="2:65" s="125" customFormat="1" x14ac:dyDescent="0.3">
      <c r="B414" s="124"/>
      <c r="D414" s="109" t="s">
        <v>134</v>
      </c>
      <c r="E414" s="126" t="s">
        <v>1</v>
      </c>
      <c r="F414" s="127" t="s">
        <v>169</v>
      </c>
      <c r="H414" s="128">
        <v>2</v>
      </c>
      <c r="L414" s="124"/>
      <c r="M414" s="129"/>
      <c r="N414" s="130"/>
      <c r="O414" s="130"/>
      <c r="P414" s="130"/>
      <c r="Q414" s="130"/>
      <c r="R414" s="130"/>
      <c r="S414" s="130"/>
      <c r="T414" s="131"/>
      <c r="AT414" s="126" t="s">
        <v>134</v>
      </c>
      <c r="AU414" s="126" t="s">
        <v>48</v>
      </c>
      <c r="AV414" s="125" t="s">
        <v>90</v>
      </c>
      <c r="AW414" s="125" t="s">
        <v>27</v>
      </c>
      <c r="AX414" s="125" t="s">
        <v>47</v>
      </c>
      <c r="AY414" s="126" t="s">
        <v>81</v>
      </c>
    </row>
    <row r="415" spans="2:65" s="20" customFormat="1" ht="16.5" customHeight="1" x14ac:dyDescent="0.3">
      <c r="B415" s="17"/>
      <c r="C415" s="142" t="s">
        <v>645</v>
      </c>
      <c r="D415" s="142" t="s">
        <v>303</v>
      </c>
      <c r="E415" s="143" t="s">
        <v>646</v>
      </c>
      <c r="F415" s="144" t="s">
        <v>647</v>
      </c>
      <c r="G415" s="145" t="s">
        <v>204</v>
      </c>
      <c r="H415" s="146">
        <v>2</v>
      </c>
      <c r="I415" s="139"/>
      <c r="J415" s="147">
        <f>ROUND(I415*H415,2)</f>
        <v>0</v>
      </c>
      <c r="K415" s="144" t="s">
        <v>86</v>
      </c>
      <c r="L415" s="140"/>
      <c r="M415" s="148" t="s">
        <v>1</v>
      </c>
      <c r="N415" s="141" t="s">
        <v>34</v>
      </c>
      <c r="O415" s="18"/>
      <c r="P415" s="106">
        <f>O415*H415</f>
        <v>0</v>
      </c>
      <c r="Q415" s="106">
        <v>2.7E-2</v>
      </c>
      <c r="R415" s="106">
        <f>Q415*H415</f>
        <v>5.3999999999999999E-2</v>
      </c>
      <c r="S415" s="106">
        <v>0</v>
      </c>
      <c r="T415" s="107">
        <f>S415*H415</f>
        <v>0</v>
      </c>
      <c r="AR415" s="6" t="s">
        <v>316</v>
      </c>
      <c r="AT415" s="6" t="s">
        <v>303</v>
      </c>
      <c r="AU415" s="6" t="s">
        <v>48</v>
      </c>
      <c r="AY415" s="6" t="s">
        <v>81</v>
      </c>
      <c r="BE415" s="108">
        <f>IF(N415="základní",J415,0)</f>
        <v>0</v>
      </c>
      <c r="BF415" s="108">
        <f>IF(N415="snížená",J415,0)</f>
        <v>0</v>
      </c>
      <c r="BG415" s="108">
        <f>IF(N415="zákl. přenesená",J415,0)</f>
        <v>0</v>
      </c>
      <c r="BH415" s="108">
        <f>IF(N415="sníž. přenesená",J415,0)</f>
        <v>0</v>
      </c>
      <c r="BI415" s="108">
        <f>IF(N415="nulová",J415,0)</f>
        <v>0</v>
      </c>
      <c r="BJ415" s="6" t="s">
        <v>47</v>
      </c>
      <c r="BK415" s="108">
        <f>ROUND(I415*H415,2)</f>
        <v>0</v>
      </c>
      <c r="BL415" s="6" t="s">
        <v>194</v>
      </c>
      <c r="BM415" s="6" t="s">
        <v>648</v>
      </c>
    </row>
    <row r="416" spans="2:65" s="20" customFormat="1" ht="24" x14ac:dyDescent="0.3">
      <c r="B416" s="17"/>
      <c r="D416" s="109" t="s">
        <v>88</v>
      </c>
      <c r="F416" s="110" t="s">
        <v>639</v>
      </c>
      <c r="L416" s="17"/>
      <c r="M416" s="111"/>
      <c r="N416" s="18"/>
      <c r="O416" s="18"/>
      <c r="P416" s="18"/>
      <c r="Q416" s="18"/>
      <c r="R416" s="18"/>
      <c r="S416" s="18"/>
      <c r="T416" s="30"/>
      <c r="AT416" s="6" t="s">
        <v>88</v>
      </c>
      <c r="AU416" s="6" t="s">
        <v>48</v>
      </c>
    </row>
    <row r="417" spans="2:65" s="20" customFormat="1" ht="16.5" customHeight="1" x14ac:dyDescent="0.3">
      <c r="B417" s="17"/>
      <c r="C417" s="98" t="s">
        <v>649</v>
      </c>
      <c r="D417" s="98" t="s">
        <v>84</v>
      </c>
      <c r="E417" s="99" t="s">
        <v>650</v>
      </c>
      <c r="F417" s="100" t="s">
        <v>651</v>
      </c>
      <c r="G417" s="101" t="s">
        <v>204</v>
      </c>
      <c r="H417" s="102">
        <v>5</v>
      </c>
      <c r="I417" s="115"/>
      <c r="J417" s="103">
        <f t="shared" ref="J417:J425" si="10">ROUND(I417*H417,2)</f>
        <v>0</v>
      </c>
      <c r="K417" s="100" t="s">
        <v>86</v>
      </c>
      <c r="L417" s="17"/>
      <c r="M417" s="104" t="s">
        <v>1</v>
      </c>
      <c r="N417" s="105" t="s">
        <v>34</v>
      </c>
      <c r="O417" s="18"/>
      <c r="P417" s="106">
        <f t="shared" ref="P417:P425" si="11">O417*H417</f>
        <v>0</v>
      </c>
      <c r="Q417" s="106">
        <v>0</v>
      </c>
      <c r="R417" s="106">
        <f t="shared" ref="R417:R425" si="12">Q417*H417</f>
        <v>0</v>
      </c>
      <c r="S417" s="106">
        <v>0</v>
      </c>
      <c r="T417" s="107">
        <f t="shared" ref="T417:T425" si="13">S417*H417</f>
        <v>0</v>
      </c>
      <c r="AR417" s="6" t="s">
        <v>194</v>
      </c>
      <c r="AT417" s="6" t="s">
        <v>84</v>
      </c>
      <c r="AU417" s="6" t="s">
        <v>48</v>
      </c>
      <c r="AY417" s="6" t="s">
        <v>81</v>
      </c>
      <c r="BE417" s="108">
        <f t="shared" ref="BE417:BE425" si="14">IF(N417="základní",J417,0)</f>
        <v>0</v>
      </c>
      <c r="BF417" s="108">
        <f t="shared" ref="BF417:BF425" si="15">IF(N417="snížená",J417,0)</f>
        <v>0</v>
      </c>
      <c r="BG417" s="108">
        <f t="shared" ref="BG417:BG425" si="16">IF(N417="zákl. přenesená",J417,0)</f>
        <v>0</v>
      </c>
      <c r="BH417" s="108">
        <f t="shared" ref="BH417:BH425" si="17">IF(N417="sníž. přenesená",J417,0)</f>
        <v>0</v>
      </c>
      <c r="BI417" s="108">
        <f t="shared" ref="BI417:BI425" si="18">IF(N417="nulová",J417,0)</f>
        <v>0</v>
      </c>
      <c r="BJ417" s="6" t="s">
        <v>47</v>
      </c>
      <c r="BK417" s="108">
        <f t="shared" ref="BK417:BK425" si="19">ROUND(I417*H417,2)</f>
        <v>0</v>
      </c>
      <c r="BL417" s="6" t="s">
        <v>194</v>
      </c>
      <c r="BM417" s="6" t="s">
        <v>652</v>
      </c>
    </row>
    <row r="418" spans="2:65" s="20" customFormat="1" ht="16.5" customHeight="1" x14ac:dyDescent="0.3">
      <c r="B418" s="17"/>
      <c r="C418" s="142" t="s">
        <v>653</v>
      </c>
      <c r="D418" s="142" t="s">
        <v>303</v>
      </c>
      <c r="E418" s="143" t="s">
        <v>654</v>
      </c>
      <c r="F418" s="144" t="s">
        <v>655</v>
      </c>
      <c r="G418" s="145" t="s">
        <v>204</v>
      </c>
      <c r="H418" s="146">
        <v>5</v>
      </c>
      <c r="I418" s="139"/>
      <c r="J418" s="147">
        <f t="shared" si="10"/>
        <v>0</v>
      </c>
      <c r="K418" s="144" t="s">
        <v>86</v>
      </c>
      <c r="L418" s="140"/>
      <c r="M418" s="148" t="s">
        <v>1</v>
      </c>
      <c r="N418" s="141" t="s">
        <v>34</v>
      </c>
      <c r="O418" s="18"/>
      <c r="P418" s="106">
        <f t="shared" si="11"/>
        <v>0</v>
      </c>
      <c r="Q418" s="106">
        <v>3.2000000000000002E-3</v>
      </c>
      <c r="R418" s="106">
        <f t="shared" si="12"/>
        <v>1.6E-2</v>
      </c>
      <c r="S418" s="106">
        <v>0</v>
      </c>
      <c r="T418" s="107">
        <f t="shared" si="13"/>
        <v>0</v>
      </c>
      <c r="AR418" s="6" t="s">
        <v>316</v>
      </c>
      <c r="AT418" s="6" t="s">
        <v>303</v>
      </c>
      <c r="AU418" s="6" t="s">
        <v>48</v>
      </c>
      <c r="AY418" s="6" t="s">
        <v>81</v>
      </c>
      <c r="BE418" s="108">
        <f t="shared" si="14"/>
        <v>0</v>
      </c>
      <c r="BF418" s="108">
        <f t="shared" si="15"/>
        <v>0</v>
      </c>
      <c r="BG418" s="108">
        <f t="shared" si="16"/>
        <v>0</v>
      </c>
      <c r="BH418" s="108">
        <f t="shared" si="17"/>
        <v>0</v>
      </c>
      <c r="BI418" s="108">
        <f t="shared" si="18"/>
        <v>0</v>
      </c>
      <c r="BJ418" s="6" t="s">
        <v>47</v>
      </c>
      <c r="BK418" s="108">
        <f t="shared" si="19"/>
        <v>0</v>
      </c>
      <c r="BL418" s="6" t="s">
        <v>194</v>
      </c>
      <c r="BM418" s="6" t="s">
        <v>656</v>
      </c>
    </row>
    <row r="419" spans="2:65" s="20" customFormat="1" ht="16.5" customHeight="1" x14ac:dyDescent="0.3">
      <c r="B419" s="17"/>
      <c r="C419" s="98" t="s">
        <v>657</v>
      </c>
      <c r="D419" s="98" t="s">
        <v>84</v>
      </c>
      <c r="E419" s="99" t="s">
        <v>658</v>
      </c>
      <c r="F419" s="100" t="s">
        <v>659</v>
      </c>
      <c r="G419" s="101" t="s">
        <v>204</v>
      </c>
      <c r="H419" s="102">
        <v>5</v>
      </c>
      <c r="I419" s="115"/>
      <c r="J419" s="103">
        <f t="shared" si="10"/>
        <v>0</v>
      </c>
      <c r="K419" s="100" t="s">
        <v>1</v>
      </c>
      <c r="L419" s="17"/>
      <c r="M419" s="104" t="s">
        <v>1</v>
      </c>
      <c r="N419" s="105" t="s">
        <v>34</v>
      </c>
      <c r="O419" s="18"/>
      <c r="P419" s="106">
        <f t="shared" si="11"/>
        <v>0</v>
      </c>
      <c r="Q419" s="106">
        <v>0</v>
      </c>
      <c r="R419" s="106">
        <f t="shared" si="12"/>
        <v>0</v>
      </c>
      <c r="S419" s="106">
        <v>0</v>
      </c>
      <c r="T419" s="107">
        <f t="shared" si="13"/>
        <v>0</v>
      </c>
      <c r="AR419" s="6" t="s">
        <v>194</v>
      </c>
      <c r="AT419" s="6" t="s">
        <v>84</v>
      </c>
      <c r="AU419" s="6" t="s">
        <v>48</v>
      </c>
      <c r="AY419" s="6" t="s">
        <v>81</v>
      </c>
      <c r="BE419" s="108">
        <f t="shared" si="14"/>
        <v>0</v>
      </c>
      <c r="BF419" s="108">
        <f t="shared" si="15"/>
        <v>0</v>
      </c>
      <c r="BG419" s="108">
        <f t="shared" si="16"/>
        <v>0</v>
      </c>
      <c r="BH419" s="108">
        <f t="shared" si="17"/>
        <v>0</v>
      </c>
      <c r="BI419" s="108">
        <f t="shared" si="18"/>
        <v>0</v>
      </c>
      <c r="BJ419" s="6" t="s">
        <v>47</v>
      </c>
      <c r="BK419" s="108">
        <f t="shared" si="19"/>
        <v>0</v>
      </c>
      <c r="BL419" s="6" t="s">
        <v>194</v>
      </c>
      <c r="BM419" s="6" t="s">
        <v>660</v>
      </c>
    </row>
    <row r="420" spans="2:65" s="20" customFormat="1" ht="25.5" customHeight="1" x14ac:dyDescent="0.3">
      <c r="B420" s="17"/>
      <c r="C420" s="142" t="s">
        <v>661</v>
      </c>
      <c r="D420" s="142" t="s">
        <v>303</v>
      </c>
      <c r="E420" s="143" t="s">
        <v>662</v>
      </c>
      <c r="F420" s="144" t="s">
        <v>663</v>
      </c>
      <c r="G420" s="145" t="s">
        <v>204</v>
      </c>
      <c r="H420" s="146">
        <v>4</v>
      </c>
      <c r="I420" s="139"/>
      <c r="J420" s="147">
        <f t="shared" si="10"/>
        <v>0</v>
      </c>
      <c r="K420" s="144" t="s">
        <v>86</v>
      </c>
      <c r="L420" s="140"/>
      <c r="M420" s="148" t="s">
        <v>1</v>
      </c>
      <c r="N420" s="141" t="s">
        <v>34</v>
      </c>
      <c r="O420" s="18"/>
      <c r="P420" s="106">
        <f t="shared" si="11"/>
        <v>0</v>
      </c>
      <c r="Q420" s="106">
        <v>1.1999999999999999E-3</v>
      </c>
      <c r="R420" s="106">
        <f t="shared" si="12"/>
        <v>4.7999999999999996E-3</v>
      </c>
      <c r="S420" s="106">
        <v>0</v>
      </c>
      <c r="T420" s="107">
        <f t="shared" si="13"/>
        <v>0</v>
      </c>
      <c r="AR420" s="6" t="s">
        <v>316</v>
      </c>
      <c r="AT420" s="6" t="s">
        <v>303</v>
      </c>
      <c r="AU420" s="6" t="s">
        <v>48</v>
      </c>
      <c r="AY420" s="6" t="s">
        <v>81</v>
      </c>
      <c r="BE420" s="108">
        <f t="shared" si="14"/>
        <v>0</v>
      </c>
      <c r="BF420" s="108">
        <f t="shared" si="15"/>
        <v>0</v>
      </c>
      <c r="BG420" s="108">
        <f t="shared" si="16"/>
        <v>0</v>
      </c>
      <c r="BH420" s="108">
        <f t="shared" si="17"/>
        <v>0</v>
      </c>
      <c r="BI420" s="108">
        <f t="shared" si="18"/>
        <v>0</v>
      </c>
      <c r="BJ420" s="6" t="s">
        <v>47</v>
      </c>
      <c r="BK420" s="108">
        <f t="shared" si="19"/>
        <v>0</v>
      </c>
      <c r="BL420" s="6" t="s">
        <v>194</v>
      </c>
      <c r="BM420" s="6" t="s">
        <v>664</v>
      </c>
    </row>
    <row r="421" spans="2:65" s="20" customFormat="1" ht="25.5" customHeight="1" x14ac:dyDescent="0.3">
      <c r="B421" s="17"/>
      <c r="C421" s="142" t="s">
        <v>665</v>
      </c>
      <c r="D421" s="142" t="s">
        <v>303</v>
      </c>
      <c r="E421" s="143" t="s">
        <v>666</v>
      </c>
      <c r="F421" s="144" t="s">
        <v>667</v>
      </c>
      <c r="G421" s="145" t="s">
        <v>204</v>
      </c>
      <c r="H421" s="146">
        <v>1</v>
      </c>
      <c r="I421" s="139"/>
      <c r="J421" s="147">
        <f t="shared" si="10"/>
        <v>0</v>
      </c>
      <c r="K421" s="144" t="s">
        <v>1</v>
      </c>
      <c r="L421" s="140"/>
      <c r="M421" s="148" t="s">
        <v>1</v>
      </c>
      <c r="N421" s="141" t="s">
        <v>34</v>
      </c>
      <c r="O421" s="18"/>
      <c r="P421" s="106">
        <f t="shared" si="11"/>
        <v>0</v>
      </c>
      <c r="Q421" s="106">
        <v>1.1999999999999999E-3</v>
      </c>
      <c r="R421" s="106">
        <f t="shared" si="12"/>
        <v>1.1999999999999999E-3</v>
      </c>
      <c r="S421" s="106">
        <v>0</v>
      </c>
      <c r="T421" s="107">
        <f t="shared" si="13"/>
        <v>0</v>
      </c>
      <c r="AR421" s="6" t="s">
        <v>316</v>
      </c>
      <c r="AT421" s="6" t="s">
        <v>303</v>
      </c>
      <c r="AU421" s="6" t="s">
        <v>48</v>
      </c>
      <c r="AY421" s="6" t="s">
        <v>81</v>
      </c>
      <c r="BE421" s="108">
        <f t="shared" si="14"/>
        <v>0</v>
      </c>
      <c r="BF421" s="108">
        <f t="shared" si="15"/>
        <v>0</v>
      </c>
      <c r="BG421" s="108">
        <f t="shared" si="16"/>
        <v>0</v>
      </c>
      <c r="BH421" s="108">
        <f t="shared" si="17"/>
        <v>0</v>
      </c>
      <c r="BI421" s="108">
        <f t="shared" si="18"/>
        <v>0</v>
      </c>
      <c r="BJ421" s="6" t="s">
        <v>47</v>
      </c>
      <c r="BK421" s="108">
        <f t="shared" si="19"/>
        <v>0</v>
      </c>
      <c r="BL421" s="6" t="s">
        <v>194</v>
      </c>
      <c r="BM421" s="6" t="s">
        <v>668</v>
      </c>
    </row>
    <row r="422" spans="2:65" s="20" customFormat="1" ht="25.5" customHeight="1" x14ac:dyDescent="0.3">
      <c r="B422" s="17"/>
      <c r="C422" s="98" t="s">
        <v>669</v>
      </c>
      <c r="D422" s="98" t="s">
        <v>84</v>
      </c>
      <c r="E422" s="99" t="s">
        <v>670</v>
      </c>
      <c r="F422" s="100" t="s">
        <v>671</v>
      </c>
      <c r="G422" s="101" t="s">
        <v>204</v>
      </c>
      <c r="H422" s="102">
        <v>1</v>
      </c>
      <c r="I422" s="115"/>
      <c r="J422" s="103">
        <f t="shared" si="10"/>
        <v>0</v>
      </c>
      <c r="K422" s="100" t="s">
        <v>1</v>
      </c>
      <c r="L422" s="17"/>
      <c r="M422" s="104" t="s">
        <v>1</v>
      </c>
      <c r="N422" s="105" t="s">
        <v>34</v>
      </c>
      <c r="O422" s="18"/>
      <c r="P422" s="106">
        <f t="shared" si="11"/>
        <v>0</v>
      </c>
      <c r="Q422" s="106">
        <v>0</v>
      </c>
      <c r="R422" s="106">
        <f t="shared" si="12"/>
        <v>0</v>
      </c>
      <c r="S422" s="106">
        <v>0</v>
      </c>
      <c r="T422" s="107">
        <f t="shared" si="13"/>
        <v>0</v>
      </c>
      <c r="AR422" s="6" t="s">
        <v>194</v>
      </c>
      <c r="AT422" s="6" t="s">
        <v>84</v>
      </c>
      <c r="AU422" s="6" t="s">
        <v>48</v>
      </c>
      <c r="AY422" s="6" t="s">
        <v>81</v>
      </c>
      <c r="BE422" s="108">
        <f t="shared" si="14"/>
        <v>0</v>
      </c>
      <c r="BF422" s="108">
        <f t="shared" si="15"/>
        <v>0</v>
      </c>
      <c r="BG422" s="108">
        <f t="shared" si="16"/>
        <v>0</v>
      </c>
      <c r="BH422" s="108">
        <f t="shared" si="17"/>
        <v>0</v>
      </c>
      <c r="BI422" s="108">
        <f t="shared" si="18"/>
        <v>0</v>
      </c>
      <c r="BJ422" s="6" t="s">
        <v>47</v>
      </c>
      <c r="BK422" s="108">
        <f t="shared" si="19"/>
        <v>0</v>
      </c>
      <c r="BL422" s="6" t="s">
        <v>194</v>
      </c>
      <c r="BM422" s="6" t="s">
        <v>672</v>
      </c>
    </row>
    <row r="423" spans="2:65" s="20" customFormat="1" ht="16.5" customHeight="1" x14ac:dyDescent="0.3">
      <c r="B423" s="17"/>
      <c r="C423" s="98" t="s">
        <v>673</v>
      </c>
      <c r="D423" s="98" t="s">
        <v>84</v>
      </c>
      <c r="E423" s="99" t="s">
        <v>674</v>
      </c>
      <c r="F423" s="100" t="s">
        <v>675</v>
      </c>
      <c r="G423" s="101" t="s">
        <v>204</v>
      </c>
      <c r="H423" s="102">
        <v>1</v>
      </c>
      <c r="I423" s="115"/>
      <c r="J423" s="103">
        <f t="shared" si="10"/>
        <v>0</v>
      </c>
      <c r="K423" s="100" t="s">
        <v>86</v>
      </c>
      <c r="L423" s="17"/>
      <c r="M423" s="104" t="s">
        <v>1</v>
      </c>
      <c r="N423" s="105" t="s">
        <v>34</v>
      </c>
      <c r="O423" s="18"/>
      <c r="P423" s="106">
        <f t="shared" si="11"/>
        <v>0</v>
      </c>
      <c r="Q423" s="106">
        <v>0</v>
      </c>
      <c r="R423" s="106">
        <f t="shared" si="12"/>
        <v>0</v>
      </c>
      <c r="S423" s="106">
        <v>1E-3</v>
      </c>
      <c r="T423" s="107">
        <f t="shared" si="13"/>
        <v>1E-3</v>
      </c>
      <c r="AR423" s="6" t="s">
        <v>194</v>
      </c>
      <c r="AT423" s="6" t="s">
        <v>84</v>
      </c>
      <c r="AU423" s="6" t="s">
        <v>48</v>
      </c>
      <c r="AY423" s="6" t="s">
        <v>81</v>
      </c>
      <c r="BE423" s="108">
        <f t="shared" si="14"/>
        <v>0</v>
      </c>
      <c r="BF423" s="108">
        <f t="shared" si="15"/>
        <v>0</v>
      </c>
      <c r="BG423" s="108">
        <f t="shared" si="16"/>
        <v>0</v>
      </c>
      <c r="BH423" s="108">
        <f t="shared" si="17"/>
        <v>0</v>
      </c>
      <c r="BI423" s="108">
        <f t="shared" si="18"/>
        <v>0</v>
      </c>
      <c r="BJ423" s="6" t="s">
        <v>47</v>
      </c>
      <c r="BK423" s="108">
        <f t="shared" si="19"/>
        <v>0</v>
      </c>
      <c r="BL423" s="6" t="s">
        <v>194</v>
      </c>
      <c r="BM423" s="6" t="s">
        <v>676</v>
      </c>
    </row>
    <row r="424" spans="2:65" s="20" customFormat="1" ht="16.5" customHeight="1" x14ac:dyDescent="0.3">
      <c r="B424" s="17"/>
      <c r="C424" s="142" t="s">
        <v>677</v>
      </c>
      <c r="D424" s="142" t="s">
        <v>303</v>
      </c>
      <c r="E424" s="143" t="s">
        <v>678</v>
      </c>
      <c r="F424" s="144" t="s">
        <v>679</v>
      </c>
      <c r="G424" s="145" t="s">
        <v>204</v>
      </c>
      <c r="H424" s="146">
        <v>1</v>
      </c>
      <c r="I424" s="139"/>
      <c r="J424" s="147">
        <f t="shared" si="10"/>
        <v>0</v>
      </c>
      <c r="K424" s="144" t="s">
        <v>86</v>
      </c>
      <c r="L424" s="140"/>
      <c r="M424" s="148" t="s">
        <v>1</v>
      </c>
      <c r="N424" s="141" t="s">
        <v>34</v>
      </c>
      <c r="O424" s="18"/>
      <c r="P424" s="106">
        <f t="shared" si="11"/>
        <v>0</v>
      </c>
      <c r="Q424" s="106">
        <v>1E-3</v>
      </c>
      <c r="R424" s="106">
        <f t="shared" si="12"/>
        <v>1E-3</v>
      </c>
      <c r="S424" s="106">
        <v>0</v>
      </c>
      <c r="T424" s="107">
        <f t="shared" si="13"/>
        <v>0</v>
      </c>
      <c r="AR424" s="6" t="s">
        <v>316</v>
      </c>
      <c r="AT424" s="6" t="s">
        <v>303</v>
      </c>
      <c r="AU424" s="6" t="s">
        <v>48</v>
      </c>
      <c r="AY424" s="6" t="s">
        <v>81</v>
      </c>
      <c r="BE424" s="108">
        <f t="shared" si="14"/>
        <v>0</v>
      </c>
      <c r="BF424" s="108">
        <f t="shared" si="15"/>
        <v>0</v>
      </c>
      <c r="BG424" s="108">
        <f t="shared" si="16"/>
        <v>0</v>
      </c>
      <c r="BH424" s="108">
        <f t="shared" si="17"/>
        <v>0</v>
      </c>
      <c r="BI424" s="108">
        <f t="shared" si="18"/>
        <v>0</v>
      </c>
      <c r="BJ424" s="6" t="s">
        <v>47</v>
      </c>
      <c r="BK424" s="108">
        <f t="shared" si="19"/>
        <v>0</v>
      </c>
      <c r="BL424" s="6" t="s">
        <v>194</v>
      </c>
      <c r="BM424" s="6" t="s">
        <v>680</v>
      </c>
    </row>
    <row r="425" spans="2:65" s="20" customFormat="1" ht="38.25" customHeight="1" x14ac:dyDescent="0.3">
      <c r="B425" s="17"/>
      <c r="C425" s="98" t="s">
        <v>681</v>
      </c>
      <c r="D425" s="98" t="s">
        <v>84</v>
      </c>
      <c r="E425" s="99" t="s">
        <v>682</v>
      </c>
      <c r="F425" s="100" t="s">
        <v>683</v>
      </c>
      <c r="G425" s="101" t="s">
        <v>204</v>
      </c>
      <c r="H425" s="102">
        <v>12</v>
      </c>
      <c r="I425" s="115"/>
      <c r="J425" s="103">
        <f t="shared" si="10"/>
        <v>0</v>
      </c>
      <c r="K425" s="100" t="s">
        <v>86</v>
      </c>
      <c r="L425" s="17"/>
      <c r="M425" s="104" t="s">
        <v>1</v>
      </c>
      <c r="N425" s="105" t="s">
        <v>34</v>
      </c>
      <c r="O425" s="18"/>
      <c r="P425" s="106">
        <f t="shared" si="11"/>
        <v>0</v>
      </c>
      <c r="Q425" s="106">
        <v>0</v>
      </c>
      <c r="R425" s="106">
        <f t="shared" si="12"/>
        <v>0</v>
      </c>
      <c r="S425" s="106">
        <v>2.4E-2</v>
      </c>
      <c r="T425" s="107">
        <f t="shared" si="13"/>
        <v>0.28800000000000003</v>
      </c>
      <c r="AR425" s="6" t="s">
        <v>194</v>
      </c>
      <c r="AT425" s="6" t="s">
        <v>84</v>
      </c>
      <c r="AU425" s="6" t="s">
        <v>48</v>
      </c>
      <c r="AY425" s="6" t="s">
        <v>81</v>
      </c>
      <c r="BE425" s="108">
        <f t="shared" si="14"/>
        <v>0</v>
      </c>
      <c r="BF425" s="108">
        <f t="shared" si="15"/>
        <v>0</v>
      </c>
      <c r="BG425" s="108">
        <f t="shared" si="16"/>
        <v>0</v>
      </c>
      <c r="BH425" s="108">
        <f t="shared" si="17"/>
        <v>0</v>
      </c>
      <c r="BI425" s="108">
        <f t="shared" si="18"/>
        <v>0</v>
      </c>
      <c r="BJ425" s="6" t="s">
        <v>47</v>
      </c>
      <c r="BK425" s="108">
        <f t="shared" si="19"/>
        <v>0</v>
      </c>
      <c r="BL425" s="6" t="s">
        <v>194</v>
      </c>
      <c r="BM425" s="6" t="s">
        <v>684</v>
      </c>
    </row>
    <row r="426" spans="2:65" s="133" customFormat="1" x14ac:dyDescent="0.3">
      <c r="B426" s="132"/>
      <c r="D426" s="109" t="s">
        <v>134</v>
      </c>
      <c r="E426" s="134" t="s">
        <v>1</v>
      </c>
      <c r="F426" s="135" t="s">
        <v>182</v>
      </c>
      <c r="H426" s="134" t="s">
        <v>1</v>
      </c>
      <c r="L426" s="132"/>
      <c r="M426" s="136"/>
      <c r="N426" s="137"/>
      <c r="O426" s="137"/>
      <c r="P426" s="137"/>
      <c r="Q426" s="137"/>
      <c r="R426" s="137"/>
      <c r="S426" s="137"/>
      <c r="T426" s="138"/>
      <c r="AT426" s="134" t="s">
        <v>134</v>
      </c>
      <c r="AU426" s="134" t="s">
        <v>48</v>
      </c>
      <c r="AV426" s="133" t="s">
        <v>47</v>
      </c>
      <c r="AW426" s="133" t="s">
        <v>27</v>
      </c>
      <c r="AX426" s="133" t="s">
        <v>45</v>
      </c>
      <c r="AY426" s="134" t="s">
        <v>81</v>
      </c>
    </row>
    <row r="427" spans="2:65" s="117" customFormat="1" x14ac:dyDescent="0.3">
      <c r="B427" s="116"/>
      <c r="D427" s="109" t="s">
        <v>134</v>
      </c>
      <c r="E427" s="123" t="s">
        <v>1</v>
      </c>
      <c r="F427" s="118" t="s">
        <v>685</v>
      </c>
      <c r="H427" s="119">
        <v>1</v>
      </c>
      <c r="L427" s="116"/>
      <c r="M427" s="120"/>
      <c r="N427" s="121"/>
      <c r="O427" s="121"/>
      <c r="P427" s="121"/>
      <c r="Q427" s="121"/>
      <c r="R427" s="121"/>
      <c r="S427" s="121"/>
      <c r="T427" s="122"/>
      <c r="AT427" s="123" t="s">
        <v>134</v>
      </c>
      <c r="AU427" s="123" t="s">
        <v>48</v>
      </c>
      <c r="AV427" s="117" t="s">
        <v>48</v>
      </c>
      <c r="AW427" s="117" t="s">
        <v>27</v>
      </c>
      <c r="AX427" s="117" t="s">
        <v>45</v>
      </c>
      <c r="AY427" s="123" t="s">
        <v>81</v>
      </c>
    </row>
    <row r="428" spans="2:65" s="117" customFormat="1" x14ac:dyDescent="0.3">
      <c r="B428" s="116"/>
      <c r="D428" s="109" t="s">
        <v>134</v>
      </c>
      <c r="E428" s="123" t="s">
        <v>1</v>
      </c>
      <c r="F428" s="118" t="s">
        <v>686</v>
      </c>
      <c r="H428" s="119">
        <v>1</v>
      </c>
      <c r="L428" s="116"/>
      <c r="M428" s="120"/>
      <c r="N428" s="121"/>
      <c r="O428" s="121"/>
      <c r="P428" s="121"/>
      <c r="Q428" s="121"/>
      <c r="R428" s="121"/>
      <c r="S428" s="121"/>
      <c r="T428" s="122"/>
      <c r="AT428" s="123" t="s">
        <v>134</v>
      </c>
      <c r="AU428" s="123" t="s">
        <v>48</v>
      </c>
      <c r="AV428" s="117" t="s">
        <v>48</v>
      </c>
      <c r="AW428" s="117" t="s">
        <v>27</v>
      </c>
      <c r="AX428" s="117" t="s">
        <v>45</v>
      </c>
      <c r="AY428" s="123" t="s">
        <v>81</v>
      </c>
    </row>
    <row r="429" spans="2:65" s="117" customFormat="1" x14ac:dyDescent="0.3">
      <c r="B429" s="116"/>
      <c r="D429" s="109" t="s">
        <v>134</v>
      </c>
      <c r="E429" s="123" t="s">
        <v>1</v>
      </c>
      <c r="F429" s="118" t="s">
        <v>687</v>
      </c>
      <c r="H429" s="119">
        <v>1</v>
      </c>
      <c r="L429" s="116"/>
      <c r="M429" s="120"/>
      <c r="N429" s="121"/>
      <c r="O429" s="121"/>
      <c r="P429" s="121"/>
      <c r="Q429" s="121"/>
      <c r="R429" s="121"/>
      <c r="S429" s="121"/>
      <c r="T429" s="122"/>
      <c r="AT429" s="123" t="s">
        <v>134</v>
      </c>
      <c r="AU429" s="123" t="s">
        <v>48</v>
      </c>
      <c r="AV429" s="117" t="s">
        <v>48</v>
      </c>
      <c r="AW429" s="117" t="s">
        <v>27</v>
      </c>
      <c r="AX429" s="117" t="s">
        <v>45</v>
      </c>
      <c r="AY429" s="123" t="s">
        <v>81</v>
      </c>
    </row>
    <row r="430" spans="2:65" s="117" customFormat="1" x14ac:dyDescent="0.3">
      <c r="B430" s="116"/>
      <c r="D430" s="109" t="s">
        <v>134</v>
      </c>
      <c r="E430" s="123" t="s">
        <v>1</v>
      </c>
      <c r="F430" s="118" t="s">
        <v>688</v>
      </c>
      <c r="H430" s="119">
        <v>1</v>
      </c>
      <c r="L430" s="116"/>
      <c r="M430" s="120"/>
      <c r="N430" s="121"/>
      <c r="O430" s="121"/>
      <c r="P430" s="121"/>
      <c r="Q430" s="121"/>
      <c r="R430" s="121"/>
      <c r="S430" s="121"/>
      <c r="T430" s="122"/>
      <c r="AT430" s="123" t="s">
        <v>134</v>
      </c>
      <c r="AU430" s="123" t="s">
        <v>48</v>
      </c>
      <c r="AV430" s="117" t="s">
        <v>48</v>
      </c>
      <c r="AW430" s="117" t="s">
        <v>27</v>
      </c>
      <c r="AX430" s="117" t="s">
        <v>45</v>
      </c>
      <c r="AY430" s="123" t="s">
        <v>81</v>
      </c>
    </row>
    <row r="431" spans="2:65" s="117" customFormat="1" x14ac:dyDescent="0.3">
      <c r="B431" s="116"/>
      <c r="D431" s="109" t="s">
        <v>134</v>
      </c>
      <c r="E431" s="123" t="s">
        <v>1</v>
      </c>
      <c r="F431" s="118" t="s">
        <v>689</v>
      </c>
      <c r="H431" s="119">
        <v>1</v>
      </c>
      <c r="L431" s="116"/>
      <c r="M431" s="120"/>
      <c r="N431" s="121"/>
      <c r="O431" s="121"/>
      <c r="P431" s="121"/>
      <c r="Q431" s="121"/>
      <c r="R431" s="121"/>
      <c r="S431" s="121"/>
      <c r="T431" s="122"/>
      <c r="AT431" s="123" t="s">
        <v>134</v>
      </c>
      <c r="AU431" s="123" t="s">
        <v>48</v>
      </c>
      <c r="AV431" s="117" t="s">
        <v>48</v>
      </c>
      <c r="AW431" s="117" t="s">
        <v>27</v>
      </c>
      <c r="AX431" s="117" t="s">
        <v>45</v>
      </c>
      <c r="AY431" s="123" t="s">
        <v>81</v>
      </c>
    </row>
    <row r="432" spans="2:65" s="117" customFormat="1" x14ac:dyDescent="0.3">
      <c r="B432" s="116"/>
      <c r="D432" s="109" t="s">
        <v>134</v>
      </c>
      <c r="E432" s="123" t="s">
        <v>1</v>
      </c>
      <c r="F432" s="118" t="s">
        <v>690</v>
      </c>
      <c r="H432" s="119">
        <v>2</v>
      </c>
      <c r="L432" s="116"/>
      <c r="M432" s="120"/>
      <c r="N432" s="121"/>
      <c r="O432" s="121"/>
      <c r="P432" s="121"/>
      <c r="Q432" s="121"/>
      <c r="R432" s="121"/>
      <c r="S432" s="121"/>
      <c r="T432" s="122"/>
      <c r="AT432" s="123" t="s">
        <v>134</v>
      </c>
      <c r="AU432" s="123" t="s">
        <v>48</v>
      </c>
      <c r="AV432" s="117" t="s">
        <v>48</v>
      </c>
      <c r="AW432" s="117" t="s">
        <v>27</v>
      </c>
      <c r="AX432" s="117" t="s">
        <v>45</v>
      </c>
      <c r="AY432" s="123" t="s">
        <v>81</v>
      </c>
    </row>
    <row r="433" spans="2:65" s="117" customFormat="1" x14ac:dyDescent="0.3">
      <c r="B433" s="116"/>
      <c r="D433" s="109" t="s">
        <v>134</v>
      </c>
      <c r="E433" s="123" t="s">
        <v>1</v>
      </c>
      <c r="F433" s="118" t="s">
        <v>691</v>
      </c>
      <c r="H433" s="119">
        <v>1</v>
      </c>
      <c r="L433" s="116"/>
      <c r="M433" s="120"/>
      <c r="N433" s="121"/>
      <c r="O433" s="121"/>
      <c r="P433" s="121"/>
      <c r="Q433" s="121"/>
      <c r="R433" s="121"/>
      <c r="S433" s="121"/>
      <c r="T433" s="122"/>
      <c r="AT433" s="123" t="s">
        <v>134</v>
      </c>
      <c r="AU433" s="123" t="s">
        <v>48</v>
      </c>
      <c r="AV433" s="117" t="s">
        <v>48</v>
      </c>
      <c r="AW433" s="117" t="s">
        <v>27</v>
      </c>
      <c r="AX433" s="117" t="s">
        <v>45</v>
      </c>
      <c r="AY433" s="123" t="s">
        <v>81</v>
      </c>
    </row>
    <row r="434" spans="2:65" s="117" customFormat="1" x14ac:dyDescent="0.3">
      <c r="B434" s="116"/>
      <c r="D434" s="109" t="s">
        <v>134</v>
      </c>
      <c r="E434" s="123" t="s">
        <v>1</v>
      </c>
      <c r="F434" s="118" t="s">
        <v>692</v>
      </c>
      <c r="H434" s="119">
        <v>1</v>
      </c>
      <c r="L434" s="116"/>
      <c r="M434" s="120"/>
      <c r="N434" s="121"/>
      <c r="O434" s="121"/>
      <c r="P434" s="121"/>
      <c r="Q434" s="121"/>
      <c r="R434" s="121"/>
      <c r="S434" s="121"/>
      <c r="T434" s="122"/>
      <c r="AT434" s="123" t="s">
        <v>134</v>
      </c>
      <c r="AU434" s="123" t="s">
        <v>48</v>
      </c>
      <c r="AV434" s="117" t="s">
        <v>48</v>
      </c>
      <c r="AW434" s="117" t="s">
        <v>27</v>
      </c>
      <c r="AX434" s="117" t="s">
        <v>45</v>
      </c>
      <c r="AY434" s="123" t="s">
        <v>81</v>
      </c>
    </row>
    <row r="435" spans="2:65" s="117" customFormat="1" x14ac:dyDescent="0.3">
      <c r="B435" s="116"/>
      <c r="D435" s="109" t="s">
        <v>134</v>
      </c>
      <c r="E435" s="123" t="s">
        <v>1</v>
      </c>
      <c r="F435" s="118" t="s">
        <v>693</v>
      </c>
      <c r="H435" s="119">
        <v>1</v>
      </c>
      <c r="L435" s="116"/>
      <c r="M435" s="120"/>
      <c r="N435" s="121"/>
      <c r="O435" s="121"/>
      <c r="P435" s="121"/>
      <c r="Q435" s="121"/>
      <c r="R435" s="121"/>
      <c r="S435" s="121"/>
      <c r="T435" s="122"/>
      <c r="AT435" s="123" t="s">
        <v>134</v>
      </c>
      <c r="AU435" s="123" t="s">
        <v>48</v>
      </c>
      <c r="AV435" s="117" t="s">
        <v>48</v>
      </c>
      <c r="AW435" s="117" t="s">
        <v>27</v>
      </c>
      <c r="AX435" s="117" t="s">
        <v>45</v>
      </c>
      <c r="AY435" s="123" t="s">
        <v>81</v>
      </c>
    </row>
    <row r="436" spans="2:65" s="117" customFormat="1" x14ac:dyDescent="0.3">
      <c r="B436" s="116"/>
      <c r="D436" s="109" t="s">
        <v>134</v>
      </c>
      <c r="E436" s="123" t="s">
        <v>1</v>
      </c>
      <c r="F436" s="118" t="s">
        <v>694</v>
      </c>
      <c r="H436" s="119">
        <v>1</v>
      </c>
      <c r="L436" s="116"/>
      <c r="M436" s="120"/>
      <c r="N436" s="121"/>
      <c r="O436" s="121"/>
      <c r="P436" s="121"/>
      <c r="Q436" s="121"/>
      <c r="R436" s="121"/>
      <c r="S436" s="121"/>
      <c r="T436" s="122"/>
      <c r="AT436" s="123" t="s">
        <v>134</v>
      </c>
      <c r="AU436" s="123" t="s">
        <v>48</v>
      </c>
      <c r="AV436" s="117" t="s">
        <v>48</v>
      </c>
      <c r="AW436" s="117" t="s">
        <v>27</v>
      </c>
      <c r="AX436" s="117" t="s">
        <v>45</v>
      </c>
      <c r="AY436" s="123" t="s">
        <v>81</v>
      </c>
    </row>
    <row r="437" spans="2:65" s="133" customFormat="1" x14ac:dyDescent="0.3">
      <c r="B437" s="132"/>
      <c r="D437" s="109" t="s">
        <v>134</v>
      </c>
      <c r="E437" s="134" t="s">
        <v>1</v>
      </c>
      <c r="F437" s="135" t="s">
        <v>182</v>
      </c>
      <c r="H437" s="134" t="s">
        <v>1</v>
      </c>
      <c r="L437" s="132"/>
      <c r="M437" s="136"/>
      <c r="N437" s="137"/>
      <c r="O437" s="137"/>
      <c r="P437" s="137"/>
      <c r="Q437" s="137"/>
      <c r="R437" s="137"/>
      <c r="S437" s="137"/>
      <c r="T437" s="138"/>
      <c r="AT437" s="134" t="s">
        <v>134</v>
      </c>
      <c r="AU437" s="134" t="s">
        <v>48</v>
      </c>
      <c r="AV437" s="133" t="s">
        <v>47</v>
      </c>
      <c r="AW437" s="133" t="s">
        <v>27</v>
      </c>
      <c r="AX437" s="133" t="s">
        <v>45</v>
      </c>
      <c r="AY437" s="134" t="s">
        <v>81</v>
      </c>
    </row>
    <row r="438" spans="2:65" s="117" customFormat="1" x14ac:dyDescent="0.3">
      <c r="B438" s="116"/>
      <c r="D438" s="109" t="s">
        <v>134</v>
      </c>
      <c r="E438" s="123" t="s">
        <v>1</v>
      </c>
      <c r="F438" s="118" t="s">
        <v>695</v>
      </c>
      <c r="H438" s="119">
        <v>1</v>
      </c>
      <c r="L438" s="116"/>
      <c r="M438" s="120"/>
      <c r="N438" s="121"/>
      <c r="O438" s="121"/>
      <c r="P438" s="121"/>
      <c r="Q438" s="121"/>
      <c r="R438" s="121"/>
      <c r="S438" s="121"/>
      <c r="T438" s="122"/>
      <c r="AT438" s="123" t="s">
        <v>134</v>
      </c>
      <c r="AU438" s="123" t="s">
        <v>48</v>
      </c>
      <c r="AV438" s="117" t="s">
        <v>48</v>
      </c>
      <c r="AW438" s="117" t="s">
        <v>27</v>
      </c>
      <c r="AX438" s="117" t="s">
        <v>45</v>
      </c>
      <c r="AY438" s="123" t="s">
        <v>81</v>
      </c>
    </row>
    <row r="439" spans="2:65" s="125" customFormat="1" x14ac:dyDescent="0.3">
      <c r="B439" s="124"/>
      <c r="D439" s="109" t="s">
        <v>134</v>
      </c>
      <c r="E439" s="126" t="s">
        <v>1</v>
      </c>
      <c r="F439" s="127" t="s">
        <v>169</v>
      </c>
      <c r="H439" s="128">
        <v>12</v>
      </c>
      <c r="L439" s="124"/>
      <c r="M439" s="129"/>
      <c r="N439" s="130"/>
      <c r="O439" s="130"/>
      <c r="P439" s="130"/>
      <c r="Q439" s="130"/>
      <c r="R439" s="130"/>
      <c r="S439" s="130"/>
      <c r="T439" s="131"/>
      <c r="AT439" s="126" t="s">
        <v>134</v>
      </c>
      <c r="AU439" s="126" t="s">
        <v>48</v>
      </c>
      <c r="AV439" s="125" t="s">
        <v>90</v>
      </c>
      <c r="AW439" s="125" t="s">
        <v>27</v>
      </c>
      <c r="AX439" s="125" t="s">
        <v>47</v>
      </c>
      <c r="AY439" s="126" t="s">
        <v>81</v>
      </c>
    </row>
    <row r="440" spans="2:65" s="20" customFormat="1" ht="38.25" customHeight="1" x14ac:dyDescent="0.3">
      <c r="B440" s="17"/>
      <c r="C440" s="98" t="s">
        <v>696</v>
      </c>
      <c r="D440" s="98" t="s">
        <v>84</v>
      </c>
      <c r="E440" s="99" t="s">
        <v>697</v>
      </c>
      <c r="F440" s="100" t="s">
        <v>698</v>
      </c>
      <c r="G440" s="101" t="s">
        <v>156</v>
      </c>
      <c r="H440" s="102">
        <v>0.14699999999999999</v>
      </c>
      <c r="I440" s="115"/>
      <c r="J440" s="103">
        <f>ROUND(I440*H440,2)</f>
        <v>0</v>
      </c>
      <c r="K440" s="100" t="s">
        <v>86</v>
      </c>
      <c r="L440" s="17"/>
      <c r="M440" s="104" t="s">
        <v>1</v>
      </c>
      <c r="N440" s="105" t="s">
        <v>34</v>
      </c>
      <c r="O440" s="18"/>
      <c r="P440" s="106">
        <f>O440*H440</f>
        <v>0</v>
      </c>
      <c r="Q440" s="106">
        <v>0</v>
      </c>
      <c r="R440" s="106">
        <f>Q440*H440</f>
        <v>0</v>
      </c>
      <c r="S440" s="106">
        <v>0</v>
      </c>
      <c r="T440" s="107">
        <f>S440*H440</f>
        <v>0</v>
      </c>
      <c r="AR440" s="6" t="s">
        <v>194</v>
      </c>
      <c r="AT440" s="6" t="s">
        <v>84</v>
      </c>
      <c r="AU440" s="6" t="s">
        <v>48</v>
      </c>
      <c r="AY440" s="6" t="s">
        <v>81</v>
      </c>
      <c r="BE440" s="108">
        <f>IF(N440="základní",J440,0)</f>
        <v>0</v>
      </c>
      <c r="BF440" s="108">
        <f>IF(N440="snížená",J440,0)</f>
        <v>0</v>
      </c>
      <c r="BG440" s="108">
        <f>IF(N440="zákl. přenesená",J440,0)</f>
        <v>0</v>
      </c>
      <c r="BH440" s="108">
        <f>IF(N440="sníž. přenesená",J440,0)</f>
        <v>0</v>
      </c>
      <c r="BI440" s="108">
        <f>IF(N440="nulová",J440,0)</f>
        <v>0</v>
      </c>
      <c r="BJ440" s="6" t="s">
        <v>47</v>
      </c>
      <c r="BK440" s="108">
        <f>ROUND(I440*H440,2)</f>
        <v>0</v>
      </c>
      <c r="BL440" s="6" t="s">
        <v>194</v>
      </c>
      <c r="BM440" s="6" t="s">
        <v>699</v>
      </c>
    </row>
    <row r="441" spans="2:65" s="86" customFormat="1" ht="29.85" customHeight="1" x14ac:dyDescent="0.35">
      <c r="B441" s="85"/>
      <c r="D441" s="87" t="s">
        <v>44</v>
      </c>
      <c r="E441" s="96" t="s">
        <v>700</v>
      </c>
      <c r="F441" s="96" t="s">
        <v>701</v>
      </c>
      <c r="J441" s="97">
        <f>BK441</f>
        <v>0</v>
      </c>
      <c r="L441" s="85"/>
      <c r="M441" s="90"/>
      <c r="N441" s="91"/>
      <c r="O441" s="91"/>
      <c r="P441" s="92">
        <f>SUM(P442:P445)</f>
        <v>0</v>
      </c>
      <c r="Q441" s="91"/>
      <c r="R441" s="92">
        <f>SUM(R442:R445)</f>
        <v>0</v>
      </c>
      <c r="S441" s="91"/>
      <c r="T441" s="93">
        <f>SUM(T442:T445)</f>
        <v>0.10942439999999999</v>
      </c>
      <c r="AR441" s="87" t="s">
        <v>48</v>
      </c>
      <c r="AT441" s="94" t="s">
        <v>44</v>
      </c>
      <c r="AU441" s="94" t="s">
        <v>47</v>
      </c>
      <c r="AY441" s="87" t="s">
        <v>81</v>
      </c>
      <c r="BK441" s="95">
        <f>SUM(BK442:BK445)</f>
        <v>0</v>
      </c>
    </row>
    <row r="442" spans="2:65" s="20" customFormat="1" ht="16.5" customHeight="1" x14ac:dyDescent="0.3">
      <c r="B442" s="17"/>
      <c r="C442" s="98" t="s">
        <v>702</v>
      </c>
      <c r="D442" s="98" t="s">
        <v>84</v>
      </c>
      <c r="E442" s="99" t="s">
        <v>703</v>
      </c>
      <c r="F442" s="100" t="s">
        <v>704</v>
      </c>
      <c r="G442" s="101" t="s">
        <v>189</v>
      </c>
      <c r="H442" s="102">
        <v>4.0199999999999996</v>
      </c>
      <c r="I442" s="115"/>
      <c r="J442" s="103">
        <f>ROUND(I442*H442,2)</f>
        <v>0</v>
      </c>
      <c r="K442" s="100" t="s">
        <v>86</v>
      </c>
      <c r="L442" s="17"/>
      <c r="M442" s="104" t="s">
        <v>1</v>
      </c>
      <c r="N442" s="105" t="s">
        <v>34</v>
      </c>
      <c r="O442" s="18"/>
      <c r="P442" s="106">
        <f>O442*H442</f>
        <v>0</v>
      </c>
      <c r="Q442" s="106">
        <v>0</v>
      </c>
      <c r="R442" s="106">
        <f>Q442*H442</f>
        <v>0</v>
      </c>
      <c r="S442" s="106">
        <v>2.7220000000000001E-2</v>
      </c>
      <c r="T442" s="107">
        <f>S442*H442</f>
        <v>0.10942439999999999</v>
      </c>
      <c r="AR442" s="6" t="s">
        <v>194</v>
      </c>
      <c r="AT442" s="6" t="s">
        <v>84</v>
      </c>
      <c r="AU442" s="6" t="s">
        <v>48</v>
      </c>
      <c r="AY442" s="6" t="s">
        <v>81</v>
      </c>
      <c r="BE442" s="108">
        <f>IF(N442="základní",J442,0)</f>
        <v>0</v>
      </c>
      <c r="BF442" s="108">
        <f>IF(N442="snížená",J442,0)</f>
        <v>0</v>
      </c>
      <c r="BG442" s="108">
        <f>IF(N442="zákl. přenesená",J442,0)</f>
        <v>0</v>
      </c>
      <c r="BH442" s="108">
        <f>IF(N442="sníž. přenesená",J442,0)</f>
        <v>0</v>
      </c>
      <c r="BI442" s="108">
        <f>IF(N442="nulová",J442,0)</f>
        <v>0</v>
      </c>
      <c r="BJ442" s="6" t="s">
        <v>47</v>
      </c>
      <c r="BK442" s="108">
        <f>ROUND(I442*H442,2)</f>
        <v>0</v>
      </c>
      <c r="BL442" s="6" t="s">
        <v>194</v>
      </c>
      <c r="BM442" s="6" t="s">
        <v>705</v>
      </c>
    </row>
    <row r="443" spans="2:65" s="133" customFormat="1" x14ac:dyDescent="0.3">
      <c r="B443" s="132"/>
      <c r="D443" s="109" t="s">
        <v>134</v>
      </c>
      <c r="E443" s="134" t="s">
        <v>1</v>
      </c>
      <c r="F443" s="135" t="s">
        <v>182</v>
      </c>
      <c r="H443" s="134" t="s">
        <v>1</v>
      </c>
      <c r="L443" s="132"/>
      <c r="M443" s="136"/>
      <c r="N443" s="137"/>
      <c r="O443" s="137"/>
      <c r="P443" s="137"/>
      <c r="Q443" s="137"/>
      <c r="R443" s="137"/>
      <c r="S443" s="137"/>
      <c r="T443" s="138"/>
      <c r="AT443" s="134" t="s">
        <v>134</v>
      </c>
      <c r="AU443" s="134" t="s">
        <v>48</v>
      </c>
      <c r="AV443" s="133" t="s">
        <v>47</v>
      </c>
      <c r="AW443" s="133" t="s">
        <v>27</v>
      </c>
      <c r="AX443" s="133" t="s">
        <v>45</v>
      </c>
      <c r="AY443" s="134" t="s">
        <v>81</v>
      </c>
    </row>
    <row r="444" spans="2:65" s="117" customFormat="1" x14ac:dyDescent="0.3">
      <c r="B444" s="116"/>
      <c r="D444" s="109" t="s">
        <v>134</v>
      </c>
      <c r="E444" s="123" t="s">
        <v>1</v>
      </c>
      <c r="F444" s="118" t="s">
        <v>342</v>
      </c>
      <c r="H444" s="119">
        <v>4.0199999999999996</v>
      </c>
      <c r="L444" s="116"/>
      <c r="M444" s="120"/>
      <c r="N444" s="121"/>
      <c r="O444" s="121"/>
      <c r="P444" s="121"/>
      <c r="Q444" s="121"/>
      <c r="R444" s="121"/>
      <c r="S444" s="121"/>
      <c r="T444" s="122"/>
      <c r="AT444" s="123" t="s">
        <v>134</v>
      </c>
      <c r="AU444" s="123" t="s">
        <v>48</v>
      </c>
      <c r="AV444" s="117" t="s">
        <v>48</v>
      </c>
      <c r="AW444" s="117" t="s">
        <v>27</v>
      </c>
      <c r="AX444" s="117" t="s">
        <v>45</v>
      </c>
      <c r="AY444" s="123" t="s">
        <v>81</v>
      </c>
    </row>
    <row r="445" spans="2:65" s="125" customFormat="1" x14ac:dyDescent="0.3">
      <c r="B445" s="124"/>
      <c r="D445" s="109" t="s">
        <v>134</v>
      </c>
      <c r="E445" s="126" t="s">
        <v>1</v>
      </c>
      <c r="F445" s="127" t="s">
        <v>169</v>
      </c>
      <c r="H445" s="128">
        <v>4.0199999999999996</v>
      </c>
      <c r="L445" s="124"/>
      <c r="M445" s="129"/>
      <c r="N445" s="130"/>
      <c r="O445" s="130"/>
      <c r="P445" s="130"/>
      <c r="Q445" s="130"/>
      <c r="R445" s="130"/>
      <c r="S445" s="130"/>
      <c r="T445" s="131"/>
      <c r="AT445" s="126" t="s">
        <v>134</v>
      </c>
      <c r="AU445" s="126" t="s">
        <v>48</v>
      </c>
      <c r="AV445" s="125" t="s">
        <v>90</v>
      </c>
      <c r="AW445" s="125" t="s">
        <v>27</v>
      </c>
      <c r="AX445" s="125" t="s">
        <v>47</v>
      </c>
      <c r="AY445" s="126" t="s">
        <v>81</v>
      </c>
    </row>
    <row r="446" spans="2:65" s="86" customFormat="1" ht="29.85" customHeight="1" x14ac:dyDescent="0.35">
      <c r="B446" s="85"/>
      <c r="D446" s="87" t="s">
        <v>44</v>
      </c>
      <c r="E446" s="96" t="s">
        <v>706</v>
      </c>
      <c r="F446" s="96" t="s">
        <v>707</v>
      </c>
      <c r="J446" s="97">
        <f>BK446</f>
        <v>0</v>
      </c>
      <c r="L446" s="85"/>
      <c r="M446" s="90"/>
      <c r="N446" s="91"/>
      <c r="O446" s="91"/>
      <c r="P446" s="92">
        <f>SUM(P447:P470)</f>
        <v>0</v>
      </c>
      <c r="Q446" s="91"/>
      <c r="R446" s="92">
        <f>SUM(R447:R470)</f>
        <v>0.64252240000000005</v>
      </c>
      <c r="S446" s="91"/>
      <c r="T446" s="93">
        <f>SUM(T447:T470)</f>
        <v>0</v>
      </c>
      <c r="AR446" s="87" t="s">
        <v>48</v>
      </c>
      <c r="AT446" s="94" t="s">
        <v>44</v>
      </c>
      <c r="AU446" s="94" t="s">
        <v>47</v>
      </c>
      <c r="AY446" s="87" t="s">
        <v>81</v>
      </c>
      <c r="BK446" s="95">
        <f>SUM(BK447:BK470)</f>
        <v>0</v>
      </c>
    </row>
    <row r="447" spans="2:65" s="20" customFormat="1" ht="16.5" customHeight="1" x14ac:dyDescent="0.3">
      <c r="B447" s="17"/>
      <c r="C447" s="98" t="s">
        <v>708</v>
      </c>
      <c r="D447" s="98" t="s">
        <v>84</v>
      </c>
      <c r="E447" s="99" t="s">
        <v>709</v>
      </c>
      <c r="F447" s="100" t="s">
        <v>710</v>
      </c>
      <c r="G447" s="101" t="s">
        <v>189</v>
      </c>
      <c r="H447" s="102">
        <v>20.16</v>
      </c>
      <c r="I447" s="115"/>
      <c r="J447" s="103">
        <f>ROUND(I447*H447,2)</f>
        <v>0</v>
      </c>
      <c r="K447" s="100" t="s">
        <v>86</v>
      </c>
      <c r="L447" s="17"/>
      <c r="M447" s="104" t="s">
        <v>1</v>
      </c>
      <c r="N447" s="105" t="s">
        <v>34</v>
      </c>
      <c r="O447" s="18"/>
      <c r="P447" s="106">
        <f>O447*H447</f>
        <v>0</v>
      </c>
      <c r="Q447" s="106">
        <v>0</v>
      </c>
      <c r="R447" s="106">
        <f>Q447*H447</f>
        <v>0</v>
      </c>
      <c r="S447" s="106">
        <v>0</v>
      </c>
      <c r="T447" s="107">
        <f>S447*H447</f>
        <v>0</v>
      </c>
      <c r="AR447" s="6" t="s">
        <v>194</v>
      </c>
      <c r="AT447" s="6" t="s">
        <v>84</v>
      </c>
      <c r="AU447" s="6" t="s">
        <v>48</v>
      </c>
      <c r="AY447" s="6" t="s">
        <v>81</v>
      </c>
      <c r="BE447" s="108">
        <f>IF(N447="základní",J447,0)</f>
        <v>0</v>
      </c>
      <c r="BF447" s="108">
        <f>IF(N447="snížená",J447,0)</f>
        <v>0</v>
      </c>
      <c r="BG447" s="108">
        <f>IF(N447="zákl. přenesená",J447,0)</f>
        <v>0</v>
      </c>
      <c r="BH447" s="108">
        <f>IF(N447="sníž. přenesená",J447,0)</f>
        <v>0</v>
      </c>
      <c r="BI447" s="108">
        <f>IF(N447="nulová",J447,0)</f>
        <v>0</v>
      </c>
      <c r="BJ447" s="6" t="s">
        <v>47</v>
      </c>
      <c r="BK447" s="108">
        <f>ROUND(I447*H447,2)</f>
        <v>0</v>
      </c>
      <c r="BL447" s="6" t="s">
        <v>194</v>
      </c>
      <c r="BM447" s="6" t="s">
        <v>711</v>
      </c>
    </row>
    <row r="448" spans="2:65" s="133" customFormat="1" x14ac:dyDescent="0.3">
      <c r="B448" s="132"/>
      <c r="D448" s="109" t="s">
        <v>134</v>
      </c>
      <c r="E448" s="134" t="s">
        <v>1</v>
      </c>
      <c r="F448" s="135" t="s">
        <v>191</v>
      </c>
      <c r="H448" s="134" t="s">
        <v>1</v>
      </c>
      <c r="L448" s="132"/>
      <c r="M448" s="136"/>
      <c r="N448" s="137"/>
      <c r="O448" s="137"/>
      <c r="P448" s="137"/>
      <c r="Q448" s="137"/>
      <c r="R448" s="137"/>
      <c r="S448" s="137"/>
      <c r="T448" s="138"/>
      <c r="AT448" s="134" t="s">
        <v>134</v>
      </c>
      <c r="AU448" s="134" t="s">
        <v>48</v>
      </c>
      <c r="AV448" s="133" t="s">
        <v>47</v>
      </c>
      <c r="AW448" s="133" t="s">
        <v>27</v>
      </c>
      <c r="AX448" s="133" t="s">
        <v>45</v>
      </c>
      <c r="AY448" s="134" t="s">
        <v>81</v>
      </c>
    </row>
    <row r="449" spans="2:65" s="117" customFormat="1" x14ac:dyDescent="0.3">
      <c r="B449" s="116"/>
      <c r="D449" s="109" t="s">
        <v>134</v>
      </c>
      <c r="E449" s="123" t="s">
        <v>1</v>
      </c>
      <c r="F449" s="118" t="s">
        <v>266</v>
      </c>
      <c r="H449" s="119">
        <v>10.66</v>
      </c>
      <c r="L449" s="116"/>
      <c r="M449" s="120"/>
      <c r="N449" s="121"/>
      <c r="O449" s="121"/>
      <c r="P449" s="121"/>
      <c r="Q449" s="121"/>
      <c r="R449" s="121"/>
      <c r="S449" s="121"/>
      <c r="T449" s="122"/>
      <c r="AT449" s="123" t="s">
        <v>134</v>
      </c>
      <c r="AU449" s="123" t="s">
        <v>48</v>
      </c>
      <c r="AV449" s="117" t="s">
        <v>48</v>
      </c>
      <c r="AW449" s="117" t="s">
        <v>27</v>
      </c>
      <c r="AX449" s="117" t="s">
        <v>45</v>
      </c>
      <c r="AY449" s="123" t="s">
        <v>81</v>
      </c>
    </row>
    <row r="450" spans="2:65" s="117" customFormat="1" x14ac:dyDescent="0.3">
      <c r="B450" s="116"/>
      <c r="D450" s="109" t="s">
        <v>134</v>
      </c>
      <c r="E450" s="123" t="s">
        <v>1</v>
      </c>
      <c r="F450" s="118" t="s">
        <v>267</v>
      </c>
      <c r="H450" s="119">
        <v>5.03</v>
      </c>
      <c r="L450" s="116"/>
      <c r="M450" s="120"/>
      <c r="N450" s="121"/>
      <c r="O450" s="121"/>
      <c r="P450" s="121"/>
      <c r="Q450" s="121"/>
      <c r="R450" s="121"/>
      <c r="S450" s="121"/>
      <c r="T450" s="122"/>
      <c r="AT450" s="123" t="s">
        <v>134</v>
      </c>
      <c r="AU450" s="123" t="s">
        <v>48</v>
      </c>
      <c r="AV450" s="117" t="s">
        <v>48</v>
      </c>
      <c r="AW450" s="117" t="s">
        <v>27</v>
      </c>
      <c r="AX450" s="117" t="s">
        <v>45</v>
      </c>
      <c r="AY450" s="123" t="s">
        <v>81</v>
      </c>
    </row>
    <row r="451" spans="2:65" s="117" customFormat="1" x14ac:dyDescent="0.3">
      <c r="B451" s="116"/>
      <c r="D451" s="109" t="s">
        <v>134</v>
      </c>
      <c r="E451" s="123" t="s">
        <v>1</v>
      </c>
      <c r="F451" s="118" t="s">
        <v>276</v>
      </c>
      <c r="H451" s="119">
        <v>4.47</v>
      </c>
      <c r="L451" s="116"/>
      <c r="M451" s="120"/>
      <c r="N451" s="121"/>
      <c r="O451" s="121"/>
      <c r="P451" s="121"/>
      <c r="Q451" s="121"/>
      <c r="R451" s="121"/>
      <c r="S451" s="121"/>
      <c r="T451" s="122"/>
      <c r="AT451" s="123" t="s">
        <v>134</v>
      </c>
      <c r="AU451" s="123" t="s">
        <v>48</v>
      </c>
      <c r="AV451" s="117" t="s">
        <v>48</v>
      </c>
      <c r="AW451" s="117" t="s">
        <v>27</v>
      </c>
      <c r="AX451" s="117" t="s">
        <v>45</v>
      </c>
      <c r="AY451" s="123" t="s">
        <v>81</v>
      </c>
    </row>
    <row r="452" spans="2:65" s="125" customFormat="1" x14ac:dyDescent="0.3">
      <c r="B452" s="124"/>
      <c r="D452" s="109" t="s">
        <v>134</v>
      </c>
      <c r="E452" s="126" t="s">
        <v>1</v>
      </c>
      <c r="F452" s="127" t="s">
        <v>169</v>
      </c>
      <c r="H452" s="128">
        <v>20.16</v>
      </c>
      <c r="L452" s="124"/>
      <c r="M452" s="129"/>
      <c r="N452" s="130"/>
      <c r="O452" s="130"/>
      <c r="P452" s="130"/>
      <c r="Q452" s="130"/>
      <c r="R452" s="130"/>
      <c r="S452" s="130"/>
      <c r="T452" s="131"/>
      <c r="AT452" s="126" t="s">
        <v>134</v>
      </c>
      <c r="AU452" s="126" t="s">
        <v>48</v>
      </c>
      <c r="AV452" s="125" t="s">
        <v>90</v>
      </c>
      <c r="AW452" s="125" t="s">
        <v>27</v>
      </c>
      <c r="AX452" s="125" t="s">
        <v>47</v>
      </c>
      <c r="AY452" s="126" t="s">
        <v>81</v>
      </c>
    </row>
    <row r="453" spans="2:65" s="20" customFormat="1" ht="16.5" customHeight="1" x14ac:dyDescent="0.3">
      <c r="B453" s="17"/>
      <c r="C453" s="98" t="s">
        <v>712</v>
      </c>
      <c r="D453" s="98" t="s">
        <v>84</v>
      </c>
      <c r="E453" s="99" t="s">
        <v>713</v>
      </c>
      <c r="F453" s="100" t="s">
        <v>714</v>
      </c>
      <c r="G453" s="101" t="s">
        <v>189</v>
      </c>
      <c r="H453" s="102">
        <v>20.16</v>
      </c>
      <c r="I453" s="115"/>
      <c r="J453" s="103">
        <f>ROUND(I453*H453,2)</f>
        <v>0</v>
      </c>
      <c r="K453" s="100" t="s">
        <v>86</v>
      </c>
      <c r="L453" s="17"/>
      <c r="M453" s="104" t="s">
        <v>1</v>
      </c>
      <c r="N453" s="105" t="s">
        <v>34</v>
      </c>
      <c r="O453" s="18"/>
      <c r="P453" s="106">
        <f>O453*H453</f>
        <v>0</v>
      </c>
      <c r="Q453" s="106">
        <v>0</v>
      </c>
      <c r="R453" s="106">
        <f>Q453*H453</f>
        <v>0</v>
      </c>
      <c r="S453" s="106">
        <v>0</v>
      </c>
      <c r="T453" s="107">
        <f>S453*H453</f>
        <v>0</v>
      </c>
      <c r="AR453" s="6" t="s">
        <v>194</v>
      </c>
      <c r="AT453" s="6" t="s">
        <v>84</v>
      </c>
      <c r="AU453" s="6" t="s">
        <v>48</v>
      </c>
      <c r="AY453" s="6" t="s">
        <v>81</v>
      </c>
      <c r="BE453" s="108">
        <f>IF(N453="základní",J453,0)</f>
        <v>0</v>
      </c>
      <c r="BF453" s="108">
        <f>IF(N453="snížená",J453,0)</f>
        <v>0</v>
      </c>
      <c r="BG453" s="108">
        <f>IF(N453="zákl. přenesená",J453,0)</f>
        <v>0</v>
      </c>
      <c r="BH453" s="108">
        <f>IF(N453="sníž. přenesená",J453,0)</f>
        <v>0</v>
      </c>
      <c r="BI453" s="108">
        <f>IF(N453="nulová",J453,0)</f>
        <v>0</v>
      </c>
      <c r="BJ453" s="6" t="s">
        <v>47</v>
      </c>
      <c r="BK453" s="108">
        <f>ROUND(I453*H453,2)</f>
        <v>0</v>
      </c>
      <c r="BL453" s="6" t="s">
        <v>194</v>
      </c>
      <c r="BM453" s="6" t="s">
        <v>715</v>
      </c>
    </row>
    <row r="454" spans="2:65" s="20" customFormat="1" ht="16.5" customHeight="1" x14ac:dyDescent="0.3">
      <c r="B454" s="17"/>
      <c r="C454" s="98" t="s">
        <v>716</v>
      </c>
      <c r="D454" s="98" t="s">
        <v>84</v>
      </c>
      <c r="E454" s="99" t="s">
        <v>717</v>
      </c>
      <c r="F454" s="100" t="s">
        <v>718</v>
      </c>
      <c r="G454" s="101" t="s">
        <v>189</v>
      </c>
      <c r="H454" s="102">
        <v>20.16</v>
      </c>
      <c r="I454" s="115"/>
      <c r="J454" s="103">
        <f>ROUND(I454*H454,2)</f>
        <v>0</v>
      </c>
      <c r="K454" s="100" t="s">
        <v>86</v>
      </c>
      <c r="L454" s="17"/>
      <c r="M454" s="104" t="s">
        <v>1</v>
      </c>
      <c r="N454" s="105" t="s">
        <v>34</v>
      </c>
      <c r="O454" s="18"/>
      <c r="P454" s="106">
        <f>O454*H454</f>
        <v>0</v>
      </c>
      <c r="Q454" s="106">
        <v>4.0000000000000003E-5</v>
      </c>
      <c r="R454" s="106">
        <f>Q454*H454</f>
        <v>8.0640000000000009E-4</v>
      </c>
      <c r="S454" s="106">
        <v>0</v>
      </c>
      <c r="T454" s="107">
        <f>S454*H454</f>
        <v>0</v>
      </c>
      <c r="AR454" s="6" t="s">
        <v>194</v>
      </c>
      <c r="AT454" s="6" t="s">
        <v>84</v>
      </c>
      <c r="AU454" s="6" t="s">
        <v>48</v>
      </c>
      <c r="AY454" s="6" t="s">
        <v>81</v>
      </c>
      <c r="BE454" s="108">
        <f>IF(N454="základní",J454,0)</f>
        <v>0</v>
      </c>
      <c r="BF454" s="108">
        <f>IF(N454="snížená",J454,0)</f>
        <v>0</v>
      </c>
      <c r="BG454" s="108">
        <f>IF(N454="zákl. přenesená",J454,0)</f>
        <v>0</v>
      </c>
      <c r="BH454" s="108">
        <f>IF(N454="sníž. přenesená",J454,0)</f>
        <v>0</v>
      </c>
      <c r="BI454" s="108">
        <f>IF(N454="nulová",J454,0)</f>
        <v>0</v>
      </c>
      <c r="BJ454" s="6" t="s">
        <v>47</v>
      </c>
      <c r="BK454" s="108">
        <f>ROUND(I454*H454,2)</f>
        <v>0</v>
      </c>
      <c r="BL454" s="6" t="s">
        <v>194</v>
      </c>
      <c r="BM454" s="6" t="s">
        <v>719</v>
      </c>
    </row>
    <row r="455" spans="2:65" s="20" customFormat="1" ht="16.5" customHeight="1" x14ac:dyDescent="0.3">
      <c r="B455" s="17"/>
      <c r="C455" s="98" t="s">
        <v>720</v>
      </c>
      <c r="D455" s="98" t="s">
        <v>84</v>
      </c>
      <c r="E455" s="99" t="s">
        <v>721</v>
      </c>
      <c r="F455" s="100" t="s">
        <v>722</v>
      </c>
      <c r="G455" s="101" t="s">
        <v>189</v>
      </c>
      <c r="H455" s="102">
        <v>20.16</v>
      </c>
      <c r="I455" s="115"/>
      <c r="J455" s="103">
        <f>ROUND(I455*H455,2)</f>
        <v>0</v>
      </c>
      <c r="K455" s="100" t="s">
        <v>86</v>
      </c>
      <c r="L455" s="17"/>
      <c r="M455" s="104" t="s">
        <v>1</v>
      </c>
      <c r="N455" s="105" t="s">
        <v>34</v>
      </c>
      <c r="O455" s="18"/>
      <c r="P455" s="106">
        <f>O455*H455</f>
        <v>0</v>
      </c>
      <c r="Q455" s="106">
        <v>2.4E-2</v>
      </c>
      <c r="R455" s="106">
        <f>Q455*H455</f>
        <v>0.48383999999999999</v>
      </c>
      <c r="S455" s="106">
        <v>0</v>
      </c>
      <c r="T455" s="107">
        <f>S455*H455</f>
        <v>0</v>
      </c>
      <c r="AR455" s="6" t="s">
        <v>194</v>
      </c>
      <c r="AT455" s="6" t="s">
        <v>84</v>
      </c>
      <c r="AU455" s="6" t="s">
        <v>48</v>
      </c>
      <c r="AY455" s="6" t="s">
        <v>81</v>
      </c>
      <c r="BE455" s="108">
        <f>IF(N455="základní",J455,0)</f>
        <v>0</v>
      </c>
      <c r="BF455" s="108">
        <f>IF(N455="snížená",J455,0)</f>
        <v>0</v>
      </c>
      <c r="BG455" s="108">
        <f>IF(N455="zákl. přenesená",J455,0)</f>
        <v>0</v>
      </c>
      <c r="BH455" s="108">
        <f>IF(N455="sníž. přenesená",J455,0)</f>
        <v>0</v>
      </c>
      <c r="BI455" s="108">
        <f>IF(N455="nulová",J455,0)</f>
        <v>0</v>
      </c>
      <c r="BJ455" s="6" t="s">
        <v>47</v>
      </c>
      <c r="BK455" s="108">
        <f>ROUND(I455*H455,2)</f>
        <v>0</v>
      </c>
      <c r="BL455" s="6" t="s">
        <v>194</v>
      </c>
      <c r="BM455" s="6" t="s">
        <v>723</v>
      </c>
    </row>
    <row r="456" spans="2:65" s="20" customFormat="1" ht="25.5" customHeight="1" x14ac:dyDescent="0.3">
      <c r="B456" s="17"/>
      <c r="C456" s="98" t="s">
        <v>724</v>
      </c>
      <c r="D456" s="98" t="s">
        <v>84</v>
      </c>
      <c r="E456" s="99" t="s">
        <v>725</v>
      </c>
      <c r="F456" s="100" t="s">
        <v>726</v>
      </c>
      <c r="G456" s="101" t="s">
        <v>189</v>
      </c>
      <c r="H456" s="102">
        <v>5.04</v>
      </c>
      <c r="I456" s="115"/>
      <c r="J456" s="103">
        <f>ROUND(I456*H456,2)</f>
        <v>0</v>
      </c>
      <c r="K456" s="100" t="s">
        <v>86</v>
      </c>
      <c r="L456" s="17"/>
      <c r="M456" s="104" t="s">
        <v>1</v>
      </c>
      <c r="N456" s="105" t="s">
        <v>34</v>
      </c>
      <c r="O456" s="18"/>
      <c r="P456" s="106">
        <f>O456*H456</f>
        <v>0</v>
      </c>
      <c r="Q456" s="106">
        <v>1.175E-2</v>
      </c>
      <c r="R456" s="106">
        <f>Q456*H456</f>
        <v>5.9220000000000002E-2</v>
      </c>
      <c r="S456" s="106">
        <v>0</v>
      </c>
      <c r="T456" s="107">
        <f>S456*H456</f>
        <v>0</v>
      </c>
      <c r="AR456" s="6" t="s">
        <v>194</v>
      </c>
      <c r="AT456" s="6" t="s">
        <v>84</v>
      </c>
      <c r="AU456" s="6" t="s">
        <v>48</v>
      </c>
      <c r="AY456" s="6" t="s">
        <v>81</v>
      </c>
      <c r="BE456" s="108">
        <f>IF(N456="základní",J456,0)</f>
        <v>0</v>
      </c>
      <c r="BF456" s="108">
        <f>IF(N456="snížená",J456,0)</f>
        <v>0</v>
      </c>
      <c r="BG456" s="108">
        <f>IF(N456="zákl. přenesená",J456,0)</f>
        <v>0</v>
      </c>
      <c r="BH456" s="108">
        <f>IF(N456="sníž. přenesená",J456,0)</f>
        <v>0</v>
      </c>
      <c r="BI456" s="108">
        <f>IF(N456="nulová",J456,0)</f>
        <v>0</v>
      </c>
      <c r="BJ456" s="6" t="s">
        <v>47</v>
      </c>
      <c r="BK456" s="108">
        <f>ROUND(I456*H456,2)</f>
        <v>0</v>
      </c>
      <c r="BL456" s="6" t="s">
        <v>194</v>
      </c>
      <c r="BM456" s="6" t="s">
        <v>727</v>
      </c>
    </row>
    <row r="457" spans="2:65" s="20" customFormat="1" ht="24" x14ac:dyDescent="0.3">
      <c r="B457" s="17"/>
      <c r="D457" s="109" t="s">
        <v>88</v>
      </c>
      <c r="F457" s="110" t="s">
        <v>728</v>
      </c>
      <c r="L457" s="17"/>
      <c r="M457" s="111"/>
      <c r="N457" s="18"/>
      <c r="O457" s="18"/>
      <c r="P457" s="18"/>
      <c r="Q457" s="18"/>
      <c r="R457" s="18"/>
      <c r="S457" s="18"/>
      <c r="T457" s="30"/>
      <c r="AT457" s="6" t="s">
        <v>88</v>
      </c>
      <c r="AU457" s="6" t="s">
        <v>48</v>
      </c>
    </row>
    <row r="458" spans="2:65" s="117" customFormat="1" x14ac:dyDescent="0.3">
      <c r="B458" s="116"/>
      <c r="D458" s="109" t="s">
        <v>134</v>
      </c>
      <c r="F458" s="118" t="s">
        <v>729</v>
      </c>
      <c r="H458" s="119">
        <v>5.04</v>
      </c>
      <c r="L458" s="116"/>
      <c r="M458" s="120"/>
      <c r="N458" s="121"/>
      <c r="O458" s="121"/>
      <c r="P458" s="121"/>
      <c r="Q458" s="121"/>
      <c r="R458" s="121"/>
      <c r="S458" s="121"/>
      <c r="T458" s="122"/>
      <c r="AT458" s="123" t="s">
        <v>134</v>
      </c>
      <c r="AU458" s="123" t="s">
        <v>48</v>
      </c>
      <c r="AV458" s="117" t="s">
        <v>48</v>
      </c>
      <c r="AW458" s="117" t="s">
        <v>2</v>
      </c>
      <c r="AX458" s="117" t="s">
        <v>47</v>
      </c>
      <c r="AY458" s="123" t="s">
        <v>81</v>
      </c>
    </row>
    <row r="459" spans="2:65" s="20" customFormat="1" ht="16.5" customHeight="1" x14ac:dyDescent="0.3">
      <c r="B459" s="17"/>
      <c r="C459" s="98" t="s">
        <v>730</v>
      </c>
      <c r="D459" s="98" t="s">
        <v>84</v>
      </c>
      <c r="E459" s="99" t="s">
        <v>731</v>
      </c>
      <c r="F459" s="100" t="s">
        <v>732</v>
      </c>
      <c r="G459" s="101" t="s">
        <v>189</v>
      </c>
      <c r="H459" s="102">
        <v>20.16</v>
      </c>
      <c r="I459" s="115"/>
      <c r="J459" s="103">
        <f>ROUND(I459*H459,2)</f>
        <v>0</v>
      </c>
      <c r="K459" s="100" t="s">
        <v>86</v>
      </c>
      <c r="L459" s="17"/>
      <c r="M459" s="104" t="s">
        <v>1</v>
      </c>
      <c r="N459" s="105" t="s">
        <v>34</v>
      </c>
      <c r="O459" s="18"/>
      <c r="P459" s="106">
        <f>O459*H459</f>
        <v>0</v>
      </c>
      <c r="Q459" s="106">
        <v>5.5000000000000003E-4</v>
      </c>
      <c r="R459" s="106">
        <f>Q459*H459</f>
        <v>1.1088000000000001E-2</v>
      </c>
      <c r="S459" s="106">
        <v>0</v>
      </c>
      <c r="T459" s="107">
        <f>S459*H459</f>
        <v>0</v>
      </c>
      <c r="AR459" s="6" t="s">
        <v>194</v>
      </c>
      <c r="AT459" s="6" t="s">
        <v>84</v>
      </c>
      <c r="AU459" s="6" t="s">
        <v>48</v>
      </c>
      <c r="AY459" s="6" t="s">
        <v>81</v>
      </c>
      <c r="BE459" s="108">
        <f>IF(N459="základní",J459,0)</f>
        <v>0</v>
      </c>
      <c r="BF459" s="108">
        <f>IF(N459="snížená",J459,0)</f>
        <v>0</v>
      </c>
      <c r="BG459" s="108">
        <f>IF(N459="zákl. přenesená",J459,0)</f>
        <v>0</v>
      </c>
      <c r="BH459" s="108">
        <f>IF(N459="sníž. přenesená",J459,0)</f>
        <v>0</v>
      </c>
      <c r="BI459" s="108">
        <f>IF(N459="nulová",J459,0)</f>
        <v>0</v>
      </c>
      <c r="BJ459" s="6" t="s">
        <v>47</v>
      </c>
      <c r="BK459" s="108">
        <f>ROUND(I459*H459,2)</f>
        <v>0</v>
      </c>
      <c r="BL459" s="6" t="s">
        <v>194</v>
      </c>
      <c r="BM459" s="6" t="s">
        <v>733</v>
      </c>
    </row>
    <row r="460" spans="2:65" s="20" customFormat="1" ht="16.5" customHeight="1" x14ac:dyDescent="0.3">
      <c r="B460" s="17"/>
      <c r="C460" s="98" t="s">
        <v>734</v>
      </c>
      <c r="D460" s="98" t="s">
        <v>84</v>
      </c>
      <c r="E460" s="99" t="s">
        <v>735</v>
      </c>
      <c r="F460" s="100" t="s">
        <v>736</v>
      </c>
      <c r="G460" s="101" t="s">
        <v>189</v>
      </c>
      <c r="H460" s="102">
        <v>20.16</v>
      </c>
      <c r="I460" s="115"/>
      <c r="J460" s="103">
        <f>ROUND(I460*H460,2)</f>
        <v>0</v>
      </c>
      <c r="K460" s="100" t="s">
        <v>86</v>
      </c>
      <c r="L460" s="17"/>
      <c r="M460" s="104" t="s">
        <v>1</v>
      </c>
      <c r="N460" s="105" t="s">
        <v>34</v>
      </c>
      <c r="O460" s="18"/>
      <c r="P460" s="106">
        <f>O460*H460</f>
        <v>0</v>
      </c>
      <c r="Q460" s="106">
        <v>3.2000000000000002E-3</v>
      </c>
      <c r="R460" s="106">
        <f>Q460*H460</f>
        <v>6.4512E-2</v>
      </c>
      <c r="S460" s="106">
        <v>0</v>
      </c>
      <c r="T460" s="107">
        <f>S460*H460</f>
        <v>0</v>
      </c>
      <c r="AR460" s="6" t="s">
        <v>194</v>
      </c>
      <c r="AT460" s="6" t="s">
        <v>84</v>
      </c>
      <c r="AU460" s="6" t="s">
        <v>48</v>
      </c>
      <c r="AY460" s="6" t="s">
        <v>81</v>
      </c>
      <c r="BE460" s="108">
        <f>IF(N460="základní",J460,0)</f>
        <v>0</v>
      </c>
      <c r="BF460" s="108">
        <f>IF(N460="snížená",J460,0)</f>
        <v>0</v>
      </c>
      <c r="BG460" s="108">
        <f>IF(N460="zákl. přenesená",J460,0)</f>
        <v>0</v>
      </c>
      <c r="BH460" s="108">
        <f>IF(N460="sníž. přenesená",J460,0)</f>
        <v>0</v>
      </c>
      <c r="BI460" s="108">
        <f>IF(N460="nulová",J460,0)</f>
        <v>0</v>
      </c>
      <c r="BJ460" s="6" t="s">
        <v>47</v>
      </c>
      <c r="BK460" s="108">
        <f>ROUND(I460*H460,2)</f>
        <v>0</v>
      </c>
      <c r="BL460" s="6" t="s">
        <v>194</v>
      </c>
      <c r="BM460" s="6" t="s">
        <v>737</v>
      </c>
    </row>
    <row r="461" spans="2:65" s="20" customFormat="1" ht="25.5" customHeight="1" x14ac:dyDescent="0.3">
      <c r="B461" s="17"/>
      <c r="C461" s="98" t="s">
        <v>738</v>
      </c>
      <c r="D461" s="98" t="s">
        <v>84</v>
      </c>
      <c r="E461" s="99" t="s">
        <v>739</v>
      </c>
      <c r="F461" s="100" t="s">
        <v>740</v>
      </c>
      <c r="G461" s="101" t="s">
        <v>204</v>
      </c>
      <c r="H461" s="102">
        <v>10</v>
      </c>
      <c r="I461" s="115"/>
      <c r="J461" s="103">
        <f>ROUND(I461*H461,2)</f>
        <v>0</v>
      </c>
      <c r="K461" s="100" t="s">
        <v>86</v>
      </c>
      <c r="L461" s="17"/>
      <c r="M461" s="104" t="s">
        <v>1</v>
      </c>
      <c r="N461" s="105" t="s">
        <v>34</v>
      </c>
      <c r="O461" s="18"/>
      <c r="P461" s="106">
        <f>O461*H461</f>
        <v>0</v>
      </c>
      <c r="Q461" s="106">
        <v>9.8999999999999999E-4</v>
      </c>
      <c r="R461" s="106">
        <f>Q461*H461</f>
        <v>9.8999999999999991E-3</v>
      </c>
      <c r="S461" s="106">
        <v>0</v>
      </c>
      <c r="T461" s="107">
        <f>S461*H461</f>
        <v>0</v>
      </c>
      <c r="AR461" s="6" t="s">
        <v>194</v>
      </c>
      <c r="AT461" s="6" t="s">
        <v>84</v>
      </c>
      <c r="AU461" s="6" t="s">
        <v>48</v>
      </c>
      <c r="AY461" s="6" t="s">
        <v>81</v>
      </c>
      <c r="BE461" s="108">
        <f>IF(N461="základní",J461,0)</f>
        <v>0</v>
      </c>
      <c r="BF461" s="108">
        <f>IF(N461="snížená",J461,0)</f>
        <v>0</v>
      </c>
      <c r="BG461" s="108">
        <f>IF(N461="zákl. přenesená",J461,0)</f>
        <v>0</v>
      </c>
      <c r="BH461" s="108">
        <f>IF(N461="sníž. přenesená",J461,0)</f>
        <v>0</v>
      </c>
      <c r="BI461" s="108">
        <f>IF(N461="nulová",J461,0)</f>
        <v>0</v>
      </c>
      <c r="BJ461" s="6" t="s">
        <v>47</v>
      </c>
      <c r="BK461" s="108">
        <f>ROUND(I461*H461,2)</f>
        <v>0</v>
      </c>
      <c r="BL461" s="6" t="s">
        <v>194</v>
      </c>
      <c r="BM461" s="6" t="s">
        <v>741</v>
      </c>
    </row>
    <row r="462" spans="2:65" s="20" customFormat="1" ht="24" x14ac:dyDescent="0.3">
      <c r="B462" s="17"/>
      <c r="D462" s="109" t="s">
        <v>88</v>
      </c>
      <c r="F462" s="110" t="s">
        <v>742</v>
      </c>
      <c r="L462" s="17"/>
      <c r="M462" s="111"/>
      <c r="N462" s="18"/>
      <c r="O462" s="18"/>
      <c r="P462" s="18"/>
      <c r="Q462" s="18"/>
      <c r="R462" s="18"/>
      <c r="S462" s="18"/>
      <c r="T462" s="30"/>
      <c r="AT462" s="6" t="s">
        <v>88</v>
      </c>
      <c r="AU462" s="6" t="s">
        <v>48</v>
      </c>
    </row>
    <row r="463" spans="2:65" s="20" customFormat="1" ht="25.5" customHeight="1" x14ac:dyDescent="0.3">
      <c r="B463" s="17"/>
      <c r="C463" s="98" t="s">
        <v>743</v>
      </c>
      <c r="D463" s="98" t="s">
        <v>84</v>
      </c>
      <c r="E463" s="99" t="s">
        <v>744</v>
      </c>
      <c r="F463" s="100" t="s">
        <v>745</v>
      </c>
      <c r="G463" s="101" t="s">
        <v>204</v>
      </c>
      <c r="H463" s="102">
        <v>2</v>
      </c>
      <c r="I463" s="115"/>
      <c r="J463" s="103">
        <f>ROUND(I463*H463,2)</f>
        <v>0</v>
      </c>
      <c r="K463" s="100" t="s">
        <v>86</v>
      </c>
      <c r="L463" s="17"/>
      <c r="M463" s="104" t="s">
        <v>1</v>
      </c>
      <c r="N463" s="105" t="s">
        <v>34</v>
      </c>
      <c r="O463" s="18"/>
      <c r="P463" s="106">
        <f>O463*H463</f>
        <v>0</v>
      </c>
      <c r="Q463" s="106">
        <v>3.9500000000000004E-3</v>
      </c>
      <c r="R463" s="106">
        <f>Q463*H463</f>
        <v>7.9000000000000008E-3</v>
      </c>
      <c r="S463" s="106">
        <v>0</v>
      </c>
      <c r="T463" s="107">
        <f>S463*H463</f>
        <v>0</v>
      </c>
      <c r="AR463" s="6" t="s">
        <v>194</v>
      </c>
      <c r="AT463" s="6" t="s">
        <v>84</v>
      </c>
      <c r="AU463" s="6" t="s">
        <v>48</v>
      </c>
      <c r="AY463" s="6" t="s">
        <v>81</v>
      </c>
      <c r="BE463" s="108">
        <f>IF(N463="základní",J463,0)</f>
        <v>0</v>
      </c>
      <c r="BF463" s="108">
        <f>IF(N463="snížená",J463,0)</f>
        <v>0</v>
      </c>
      <c r="BG463" s="108">
        <f>IF(N463="zákl. přenesená",J463,0)</f>
        <v>0</v>
      </c>
      <c r="BH463" s="108">
        <f>IF(N463="sníž. přenesená",J463,0)</f>
        <v>0</v>
      </c>
      <c r="BI463" s="108">
        <f>IF(N463="nulová",J463,0)</f>
        <v>0</v>
      </c>
      <c r="BJ463" s="6" t="s">
        <v>47</v>
      </c>
      <c r="BK463" s="108">
        <f>ROUND(I463*H463,2)</f>
        <v>0</v>
      </c>
      <c r="BL463" s="6" t="s">
        <v>194</v>
      </c>
      <c r="BM463" s="6" t="s">
        <v>746</v>
      </c>
    </row>
    <row r="464" spans="2:65" s="20" customFormat="1" ht="24" x14ac:dyDescent="0.3">
      <c r="B464" s="17"/>
      <c r="D464" s="109" t="s">
        <v>88</v>
      </c>
      <c r="F464" s="110" t="s">
        <v>742</v>
      </c>
      <c r="L464" s="17"/>
      <c r="M464" s="111"/>
      <c r="N464" s="18"/>
      <c r="O464" s="18"/>
      <c r="P464" s="18"/>
      <c r="Q464" s="18"/>
      <c r="R464" s="18"/>
      <c r="S464" s="18"/>
      <c r="T464" s="30"/>
      <c r="AT464" s="6" t="s">
        <v>88</v>
      </c>
      <c r="AU464" s="6" t="s">
        <v>48</v>
      </c>
    </row>
    <row r="465" spans="2:65" s="20" customFormat="1" ht="16.5" customHeight="1" x14ac:dyDescent="0.3">
      <c r="B465" s="17"/>
      <c r="C465" s="98" t="s">
        <v>747</v>
      </c>
      <c r="D465" s="98" t="s">
        <v>84</v>
      </c>
      <c r="E465" s="99" t="s">
        <v>748</v>
      </c>
      <c r="F465" s="100" t="s">
        <v>749</v>
      </c>
      <c r="G465" s="101" t="s">
        <v>189</v>
      </c>
      <c r="H465" s="102">
        <v>20.16</v>
      </c>
      <c r="I465" s="115"/>
      <c r="J465" s="103">
        <f>ROUND(I465*H465,2)</f>
        <v>0</v>
      </c>
      <c r="K465" s="100" t="s">
        <v>86</v>
      </c>
      <c r="L465" s="17"/>
      <c r="M465" s="104" t="s">
        <v>1</v>
      </c>
      <c r="N465" s="105" t="s">
        <v>34</v>
      </c>
      <c r="O465" s="18"/>
      <c r="P465" s="106">
        <f>O465*H465</f>
        <v>0</v>
      </c>
      <c r="Q465" s="106">
        <v>2.5000000000000001E-4</v>
      </c>
      <c r="R465" s="106">
        <f>Q465*H465</f>
        <v>5.0400000000000002E-3</v>
      </c>
      <c r="S465" s="106">
        <v>0</v>
      </c>
      <c r="T465" s="107">
        <f>S465*H465</f>
        <v>0</v>
      </c>
      <c r="AR465" s="6" t="s">
        <v>194</v>
      </c>
      <c r="AT465" s="6" t="s">
        <v>84</v>
      </c>
      <c r="AU465" s="6" t="s">
        <v>48</v>
      </c>
      <c r="AY465" s="6" t="s">
        <v>81</v>
      </c>
      <c r="BE465" s="108">
        <f>IF(N465="základní",J465,0)</f>
        <v>0</v>
      </c>
      <c r="BF465" s="108">
        <f>IF(N465="snížená",J465,0)</f>
        <v>0</v>
      </c>
      <c r="BG465" s="108">
        <f>IF(N465="zákl. přenesená",J465,0)</f>
        <v>0</v>
      </c>
      <c r="BH465" s="108">
        <f>IF(N465="sníž. přenesená",J465,0)</f>
        <v>0</v>
      </c>
      <c r="BI465" s="108">
        <f>IF(N465="nulová",J465,0)</f>
        <v>0</v>
      </c>
      <c r="BJ465" s="6" t="s">
        <v>47</v>
      </c>
      <c r="BK465" s="108">
        <f>ROUND(I465*H465,2)</f>
        <v>0</v>
      </c>
      <c r="BL465" s="6" t="s">
        <v>194</v>
      </c>
      <c r="BM465" s="6" t="s">
        <v>750</v>
      </c>
    </row>
    <row r="466" spans="2:65" s="20" customFormat="1" ht="16.5" customHeight="1" x14ac:dyDescent="0.3">
      <c r="B466" s="17"/>
      <c r="C466" s="98" t="s">
        <v>751</v>
      </c>
      <c r="D466" s="98" t="s">
        <v>84</v>
      </c>
      <c r="E466" s="99" t="s">
        <v>752</v>
      </c>
      <c r="F466" s="100" t="s">
        <v>753</v>
      </c>
      <c r="G466" s="101" t="s">
        <v>189</v>
      </c>
      <c r="H466" s="102">
        <v>3.6</v>
      </c>
      <c r="I466" s="115"/>
      <c r="J466" s="103">
        <f>ROUND(I466*H466,2)</f>
        <v>0</v>
      </c>
      <c r="K466" s="100" t="s">
        <v>86</v>
      </c>
      <c r="L466" s="17"/>
      <c r="M466" s="104" t="s">
        <v>1</v>
      </c>
      <c r="N466" s="105" t="s">
        <v>34</v>
      </c>
      <c r="O466" s="18"/>
      <c r="P466" s="106">
        <f>O466*H466</f>
        <v>0</v>
      </c>
      <c r="Q466" s="106">
        <v>6.0000000000000002E-5</v>
      </c>
      <c r="R466" s="106">
        <f>Q466*H466</f>
        <v>2.1600000000000002E-4</v>
      </c>
      <c r="S466" s="106">
        <v>0</v>
      </c>
      <c r="T466" s="107">
        <f>S466*H466</f>
        <v>0</v>
      </c>
      <c r="AR466" s="6" t="s">
        <v>194</v>
      </c>
      <c r="AT466" s="6" t="s">
        <v>84</v>
      </c>
      <c r="AU466" s="6" t="s">
        <v>48</v>
      </c>
      <c r="AY466" s="6" t="s">
        <v>81</v>
      </c>
      <c r="BE466" s="108">
        <f>IF(N466="základní",J466,0)</f>
        <v>0</v>
      </c>
      <c r="BF466" s="108">
        <f>IF(N466="snížená",J466,0)</f>
        <v>0</v>
      </c>
      <c r="BG466" s="108">
        <f>IF(N466="zákl. přenesená",J466,0)</f>
        <v>0</v>
      </c>
      <c r="BH466" s="108">
        <f>IF(N466="sníž. přenesená",J466,0)</f>
        <v>0</v>
      </c>
      <c r="BI466" s="108">
        <f>IF(N466="nulová",J466,0)</f>
        <v>0</v>
      </c>
      <c r="BJ466" s="6" t="s">
        <v>47</v>
      </c>
      <c r="BK466" s="108">
        <f>ROUND(I466*H466,2)</f>
        <v>0</v>
      </c>
      <c r="BL466" s="6" t="s">
        <v>194</v>
      </c>
      <c r="BM466" s="6" t="s">
        <v>754</v>
      </c>
    </row>
    <row r="467" spans="2:65" s="133" customFormat="1" x14ac:dyDescent="0.3">
      <c r="B467" s="132"/>
      <c r="D467" s="109" t="s">
        <v>134</v>
      </c>
      <c r="E467" s="134" t="s">
        <v>1</v>
      </c>
      <c r="F467" s="135" t="s">
        <v>191</v>
      </c>
      <c r="H467" s="134" t="s">
        <v>1</v>
      </c>
      <c r="L467" s="132"/>
      <c r="M467" s="136"/>
      <c r="N467" s="137"/>
      <c r="O467" s="137"/>
      <c r="P467" s="137"/>
      <c r="Q467" s="137"/>
      <c r="R467" s="137"/>
      <c r="S467" s="137"/>
      <c r="T467" s="138"/>
      <c r="AT467" s="134" t="s">
        <v>134</v>
      </c>
      <c r="AU467" s="134" t="s">
        <v>48</v>
      </c>
      <c r="AV467" s="133" t="s">
        <v>47</v>
      </c>
      <c r="AW467" s="133" t="s">
        <v>27</v>
      </c>
      <c r="AX467" s="133" t="s">
        <v>45</v>
      </c>
      <c r="AY467" s="134" t="s">
        <v>81</v>
      </c>
    </row>
    <row r="468" spans="2:65" s="117" customFormat="1" x14ac:dyDescent="0.3">
      <c r="B468" s="116"/>
      <c r="D468" s="109" t="s">
        <v>134</v>
      </c>
      <c r="E468" s="123" t="s">
        <v>1</v>
      </c>
      <c r="F468" s="118" t="s">
        <v>755</v>
      </c>
      <c r="H468" s="119">
        <v>3.6</v>
      </c>
      <c r="L468" s="116"/>
      <c r="M468" s="120"/>
      <c r="N468" s="121"/>
      <c r="O468" s="121"/>
      <c r="P468" s="121"/>
      <c r="Q468" s="121"/>
      <c r="R468" s="121"/>
      <c r="S468" s="121"/>
      <c r="T468" s="122"/>
      <c r="AT468" s="123" t="s">
        <v>134</v>
      </c>
      <c r="AU468" s="123" t="s">
        <v>48</v>
      </c>
      <c r="AV468" s="117" t="s">
        <v>48</v>
      </c>
      <c r="AW468" s="117" t="s">
        <v>27</v>
      </c>
      <c r="AX468" s="117" t="s">
        <v>45</v>
      </c>
      <c r="AY468" s="123" t="s">
        <v>81</v>
      </c>
    </row>
    <row r="469" spans="2:65" s="125" customFormat="1" x14ac:dyDescent="0.3">
      <c r="B469" s="124"/>
      <c r="D469" s="109" t="s">
        <v>134</v>
      </c>
      <c r="E469" s="126" t="s">
        <v>1</v>
      </c>
      <c r="F469" s="127" t="s">
        <v>169</v>
      </c>
      <c r="H469" s="128">
        <v>3.6</v>
      </c>
      <c r="L469" s="124"/>
      <c r="M469" s="129"/>
      <c r="N469" s="130"/>
      <c r="O469" s="130"/>
      <c r="P469" s="130"/>
      <c r="Q469" s="130"/>
      <c r="R469" s="130"/>
      <c r="S469" s="130"/>
      <c r="T469" s="131"/>
      <c r="AT469" s="126" t="s">
        <v>134</v>
      </c>
      <c r="AU469" s="126" t="s">
        <v>48</v>
      </c>
      <c r="AV469" s="125" t="s">
        <v>90</v>
      </c>
      <c r="AW469" s="125" t="s">
        <v>27</v>
      </c>
      <c r="AX469" s="125" t="s">
        <v>47</v>
      </c>
      <c r="AY469" s="126" t="s">
        <v>81</v>
      </c>
    </row>
    <row r="470" spans="2:65" s="20" customFormat="1" ht="25.5" customHeight="1" x14ac:dyDescent="0.3">
      <c r="B470" s="17"/>
      <c r="C470" s="98" t="s">
        <v>756</v>
      </c>
      <c r="D470" s="98" t="s">
        <v>84</v>
      </c>
      <c r="E470" s="99" t="s">
        <v>757</v>
      </c>
      <c r="F470" s="100" t="s">
        <v>758</v>
      </c>
      <c r="G470" s="101" t="s">
        <v>156</v>
      </c>
      <c r="H470" s="102">
        <v>0.64300000000000002</v>
      </c>
      <c r="I470" s="115"/>
      <c r="J470" s="103">
        <f>ROUND(I470*H470,2)</f>
        <v>0</v>
      </c>
      <c r="K470" s="100" t="s">
        <v>86</v>
      </c>
      <c r="L470" s="17"/>
      <c r="M470" s="104" t="s">
        <v>1</v>
      </c>
      <c r="N470" s="105" t="s">
        <v>34</v>
      </c>
      <c r="O470" s="18"/>
      <c r="P470" s="106">
        <f>O470*H470</f>
        <v>0</v>
      </c>
      <c r="Q470" s="106">
        <v>0</v>
      </c>
      <c r="R470" s="106">
        <f>Q470*H470</f>
        <v>0</v>
      </c>
      <c r="S470" s="106">
        <v>0</v>
      </c>
      <c r="T470" s="107">
        <f>S470*H470</f>
        <v>0</v>
      </c>
      <c r="AR470" s="6" t="s">
        <v>194</v>
      </c>
      <c r="AT470" s="6" t="s">
        <v>84</v>
      </c>
      <c r="AU470" s="6" t="s">
        <v>48</v>
      </c>
      <c r="AY470" s="6" t="s">
        <v>81</v>
      </c>
      <c r="BE470" s="108">
        <f>IF(N470="základní",J470,0)</f>
        <v>0</v>
      </c>
      <c r="BF470" s="108">
        <f>IF(N470="snížená",J470,0)</f>
        <v>0</v>
      </c>
      <c r="BG470" s="108">
        <f>IF(N470="zákl. přenesená",J470,0)</f>
        <v>0</v>
      </c>
      <c r="BH470" s="108">
        <f>IF(N470="sníž. přenesená",J470,0)</f>
        <v>0</v>
      </c>
      <c r="BI470" s="108">
        <f>IF(N470="nulová",J470,0)</f>
        <v>0</v>
      </c>
      <c r="BJ470" s="6" t="s">
        <v>47</v>
      </c>
      <c r="BK470" s="108">
        <f>ROUND(I470*H470,2)</f>
        <v>0</v>
      </c>
      <c r="BL470" s="6" t="s">
        <v>194</v>
      </c>
      <c r="BM470" s="6" t="s">
        <v>759</v>
      </c>
    </row>
    <row r="471" spans="2:65" s="86" customFormat="1" ht="29.85" customHeight="1" x14ac:dyDescent="0.35">
      <c r="B471" s="85"/>
      <c r="D471" s="87" t="s">
        <v>44</v>
      </c>
      <c r="E471" s="96" t="s">
        <v>760</v>
      </c>
      <c r="F471" s="96" t="s">
        <v>761</v>
      </c>
      <c r="J471" s="97">
        <f>BK471</f>
        <v>0</v>
      </c>
      <c r="L471" s="85"/>
      <c r="M471" s="90"/>
      <c r="N471" s="91"/>
      <c r="O471" s="91"/>
      <c r="P471" s="92">
        <f>SUM(P472:P483)</f>
        <v>0</v>
      </c>
      <c r="Q471" s="91"/>
      <c r="R471" s="92">
        <f>SUM(R472:R483)</f>
        <v>3.855803E-2</v>
      </c>
      <c r="S471" s="91"/>
      <c r="T471" s="93">
        <f>SUM(T472:T483)</f>
        <v>3.8159999999999999E-2</v>
      </c>
      <c r="AR471" s="87" t="s">
        <v>48</v>
      </c>
      <c r="AT471" s="94" t="s">
        <v>44</v>
      </c>
      <c r="AU471" s="94" t="s">
        <v>47</v>
      </c>
      <c r="AY471" s="87" t="s">
        <v>81</v>
      </c>
      <c r="BK471" s="95">
        <f>SUM(BK472:BK483)</f>
        <v>0</v>
      </c>
    </row>
    <row r="472" spans="2:65" s="20" customFormat="1" ht="25.5" customHeight="1" x14ac:dyDescent="0.3">
      <c r="B472" s="17"/>
      <c r="C472" s="98" t="s">
        <v>762</v>
      </c>
      <c r="D472" s="98" t="s">
        <v>84</v>
      </c>
      <c r="E472" s="99" t="s">
        <v>763</v>
      </c>
      <c r="F472" s="100" t="s">
        <v>764</v>
      </c>
      <c r="G472" s="101" t="s">
        <v>204</v>
      </c>
      <c r="H472" s="102">
        <v>106</v>
      </c>
      <c r="I472" s="115"/>
      <c r="J472" s="103">
        <f>ROUND(I472*H472,2)</f>
        <v>0</v>
      </c>
      <c r="K472" s="100" t="s">
        <v>86</v>
      </c>
      <c r="L472" s="17"/>
      <c r="M472" s="104" t="s">
        <v>1</v>
      </c>
      <c r="N472" s="105" t="s">
        <v>34</v>
      </c>
      <c r="O472" s="18"/>
      <c r="P472" s="106">
        <f>O472*H472</f>
        <v>0</v>
      </c>
      <c r="Q472" s="106">
        <v>1.2999999999999999E-4</v>
      </c>
      <c r="R472" s="106">
        <f>Q472*H472</f>
        <v>1.3779999999999999E-2</v>
      </c>
      <c r="S472" s="106">
        <v>3.6000000000000002E-4</v>
      </c>
      <c r="T472" s="107">
        <f>S472*H472</f>
        <v>3.8159999999999999E-2</v>
      </c>
      <c r="AR472" s="6" t="s">
        <v>194</v>
      </c>
      <c r="AT472" s="6" t="s">
        <v>84</v>
      </c>
      <c r="AU472" s="6" t="s">
        <v>48</v>
      </c>
      <c r="AY472" s="6" t="s">
        <v>81</v>
      </c>
      <c r="BE472" s="108">
        <f>IF(N472="základní",J472,0)</f>
        <v>0</v>
      </c>
      <c r="BF472" s="108">
        <f>IF(N472="snížená",J472,0)</f>
        <v>0</v>
      </c>
      <c r="BG472" s="108">
        <f>IF(N472="zákl. přenesená",J472,0)</f>
        <v>0</v>
      </c>
      <c r="BH472" s="108">
        <f>IF(N472="sníž. přenesená",J472,0)</f>
        <v>0</v>
      </c>
      <c r="BI472" s="108">
        <f>IF(N472="nulová",J472,0)</f>
        <v>0</v>
      </c>
      <c r="BJ472" s="6" t="s">
        <v>47</v>
      </c>
      <c r="BK472" s="108">
        <f>ROUND(I472*H472,2)</f>
        <v>0</v>
      </c>
      <c r="BL472" s="6" t="s">
        <v>194</v>
      </c>
      <c r="BM472" s="6" t="s">
        <v>765</v>
      </c>
    </row>
    <row r="473" spans="2:65" s="20" customFormat="1" ht="24" x14ac:dyDescent="0.3">
      <c r="B473" s="17"/>
      <c r="D473" s="109" t="s">
        <v>88</v>
      </c>
      <c r="F473" s="110" t="s">
        <v>766</v>
      </c>
      <c r="L473" s="17"/>
      <c r="M473" s="111"/>
      <c r="N473" s="18"/>
      <c r="O473" s="18"/>
      <c r="P473" s="18"/>
      <c r="Q473" s="18"/>
      <c r="R473" s="18"/>
      <c r="S473" s="18"/>
      <c r="T473" s="30"/>
      <c r="AT473" s="6" t="s">
        <v>88</v>
      </c>
      <c r="AU473" s="6" t="s">
        <v>48</v>
      </c>
    </row>
    <row r="474" spans="2:65" s="20" customFormat="1" ht="16.5" customHeight="1" x14ac:dyDescent="0.3">
      <c r="B474" s="17"/>
      <c r="C474" s="142" t="s">
        <v>767</v>
      </c>
      <c r="D474" s="142" t="s">
        <v>303</v>
      </c>
      <c r="E474" s="143" t="s">
        <v>768</v>
      </c>
      <c r="F474" s="144" t="s">
        <v>769</v>
      </c>
      <c r="G474" s="145" t="s">
        <v>189</v>
      </c>
      <c r="H474" s="146">
        <v>2.4209999999999998</v>
      </c>
      <c r="I474" s="139"/>
      <c r="J474" s="147">
        <f>ROUND(I474*H474,2)</f>
        <v>0</v>
      </c>
      <c r="K474" s="144" t="s">
        <v>86</v>
      </c>
      <c r="L474" s="140"/>
      <c r="M474" s="148" t="s">
        <v>1</v>
      </c>
      <c r="N474" s="141" t="s">
        <v>34</v>
      </c>
      <c r="O474" s="18"/>
      <c r="P474" s="106">
        <f>O474*H474</f>
        <v>0</v>
      </c>
      <c r="Q474" s="106">
        <v>9.7999999999999997E-3</v>
      </c>
      <c r="R474" s="106">
        <f>Q474*H474</f>
        <v>2.3725799999999998E-2</v>
      </c>
      <c r="S474" s="106">
        <v>0</v>
      </c>
      <c r="T474" s="107">
        <f>S474*H474</f>
        <v>0</v>
      </c>
      <c r="AR474" s="6" t="s">
        <v>316</v>
      </c>
      <c r="AT474" s="6" t="s">
        <v>303</v>
      </c>
      <c r="AU474" s="6" t="s">
        <v>48</v>
      </c>
      <c r="AY474" s="6" t="s">
        <v>81</v>
      </c>
      <c r="BE474" s="108">
        <f>IF(N474="základní",J474,0)</f>
        <v>0</v>
      </c>
      <c r="BF474" s="108">
        <f>IF(N474="snížená",J474,0)</f>
        <v>0</v>
      </c>
      <c r="BG474" s="108">
        <f>IF(N474="zákl. přenesená",J474,0)</f>
        <v>0</v>
      </c>
      <c r="BH474" s="108">
        <f>IF(N474="sníž. přenesená",J474,0)</f>
        <v>0</v>
      </c>
      <c r="BI474" s="108">
        <f>IF(N474="nulová",J474,0)</f>
        <v>0</v>
      </c>
      <c r="BJ474" s="6" t="s">
        <v>47</v>
      </c>
      <c r="BK474" s="108">
        <f>ROUND(I474*H474,2)</f>
        <v>0</v>
      </c>
      <c r="BL474" s="6" t="s">
        <v>194</v>
      </c>
      <c r="BM474" s="6" t="s">
        <v>770</v>
      </c>
    </row>
    <row r="475" spans="2:65" s="133" customFormat="1" x14ac:dyDescent="0.3">
      <c r="B475" s="132"/>
      <c r="D475" s="109" t="s">
        <v>134</v>
      </c>
      <c r="E475" s="134" t="s">
        <v>1</v>
      </c>
      <c r="F475" s="135" t="s">
        <v>191</v>
      </c>
      <c r="H475" s="134" t="s">
        <v>1</v>
      </c>
      <c r="L475" s="132"/>
      <c r="M475" s="136"/>
      <c r="N475" s="137"/>
      <c r="O475" s="137"/>
      <c r="P475" s="137"/>
      <c r="Q475" s="137"/>
      <c r="R475" s="137"/>
      <c r="S475" s="137"/>
      <c r="T475" s="138"/>
      <c r="AT475" s="134" t="s">
        <v>134</v>
      </c>
      <c r="AU475" s="134" t="s">
        <v>48</v>
      </c>
      <c r="AV475" s="133" t="s">
        <v>47</v>
      </c>
      <c r="AW475" s="133" t="s">
        <v>27</v>
      </c>
      <c r="AX475" s="133" t="s">
        <v>45</v>
      </c>
      <c r="AY475" s="134" t="s">
        <v>81</v>
      </c>
    </row>
    <row r="476" spans="2:65" s="117" customFormat="1" x14ac:dyDescent="0.3">
      <c r="B476" s="116"/>
      <c r="D476" s="109" t="s">
        <v>134</v>
      </c>
      <c r="E476" s="123" t="s">
        <v>1</v>
      </c>
      <c r="F476" s="118" t="s">
        <v>771</v>
      </c>
      <c r="H476" s="119">
        <v>2.3740000000000001</v>
      </c>
      <c r="L476" s="116"/>
      <c r="M476" s="120"/>
      <c r="N476" s="121"/>
      <c r="O476" s="121"/>
      <c r="P476" s="121"/>
      <c r="Q476" s="121"/>
      <c r="R476" s="121"/>
      <c r="S476" s="121"/>
      <c r="T476" s="122"/>
      <c r="AT476" s="123" t="s">
        <v>134</v>
      </c>
      <c r="AU476" s="123" t="s">
        <v>48</v>
      </c>
      <c r="AV476" s="117" t="s">
        <v>48</v>
      </c>
      <c r="AW476" s="117" t="s">
        <v>27</v>
      </c>
      <c r="AX476" s="117" t="s">
        <v>45</v>
      </c>
      <c r="AY476" s="123" t="s">
        <v>81</v>
      </c>
    </row>
    <row r="477" spans="2:65" s="125" customFormat="1" x14ac:dyDescent="0.3">
      <c r="B477" s="124"/>
      <c r="D477" s="109" t="s">
        <v>134</v>
      </c>
      <c r="E477" s="126" t="s">
        <v>1</v>
      </c>
      <c r="F477" s="127" t="s">
        <v>169</v>
      </c>
      <c r="H477" s="128">
        <v>2.3740000000000001</v>
      </c>
      <c r="L477" s="124"/>
      <c r="M477" s="129"/>
      <c r="N477" s="130"/>
      <c r="O477" s="130"/>
      <c r="P477" s="130"/>
      <c r="Q477" s="130"/>
      <c r="R477" s="130"/>
      <c r="S477" s="130"/>
      <c r="T477" s="131"/>
      <c r="AT477" s="126" t="s">
        <v>134</v>
      </c>
      <c r="AU477" s="126" t="s">
        <v>48</v>
      </c>
      <c r="AV477" s="125" t="s">
        <v>90</v>
      </c>
      <c r="AW477" s="125" t="s">
        <v>27</v>
      </c>
      <c r="AX477" s="125" t="s">
        <v>47</v>
      </c>
      <c r="AY477" s="126" t="s">
        <v>81</v>
      </c>
    </row>
    <row r="478" spans="2:65" s="117" customFormat="1" x14ac:dyDescent="0.3">
      <c r="B478" s="116"/>
      <c r="D478" s="109" t="s">
        <v>134</v>
      </c>
      <c r="F478" s="118" t="s">
        <v>772</v>
      </c>
      <c r="H478" s="119">
        <v>2.4209999999999998</v>
      </c>
      <c r="L478" s="116"/>
      <c r="M478" s="120"/>
      <c r="N478" s="121"/>
      <c r="O478" s="121"/>
      <c r="P478" s="121"/>
      <c r="Q478" s="121"/>
      <c r="R478" s="121"/>
      <c r="S478" s="121"/>
      <c r="T478" s="122"/>
      <c r="AT478" s="123" t="s">
        <v>134</v>
      </c>
      <c r="AU478" s="123" t="s">
        <v>48</v>
      </c>
      <c r="AV478" s="117" t="s">
        <v>48</v>
      </c>
      <c r="AW478" s="117" t="s">
        <v>2</v>
      </c>
      <c r="AX478" s="117" t="s">
        <v>47</v>
      </c>
      <c r="AY478" s="123" t="s">
        <v>81</v>
      </c>
    </row>
    <row r="479" spans="2:65" s="20" customFormat="1" ht="25.5" customHeight="1" x14ac:dyDescent="0.3">
      <c r="B479" s="17"/>
      <c r="C479" s="98" t="s">
        <v>773</v>
      </c>
      <c r="D479" s="98" t="s">
        <v>84</v>
      </c>
      <c r="E479" s="99" t="s">
        <v>774</v>
      </c>
      <c r="F479" s="100" t="s">
        <v>775</v>
      </c>
      <c r="G479" s="101" t="s">
        <v>189</v>
      </c>
      <c r="H479" s="102">
        <v>2.3740000000000001</v>
      </c>
      <c r="I479" s="115"/>
      <c r="J479" s="103">
        <f>ROUND(I479*H479,2)</f>
        <v>0</v>
      </c>
      <c r="K479" s="100" t="s">
        <v>86</v>
      </c>
      <c r="L479" s="17"/>
      <c r="M479" s="104" t="s">
        <v>1</v>
      </c>
      <c r="N479" s="105" t="s">
        <v>34</v>
      </c>
      <c r="O479" s="18"/>
      <c r="P479" s="106">
        <f>O479*H479</f>
        <v>0</v>
      </c>
      <c r="Q479" s="106">
        <v>0</v>
      </c>
      <c r="R479" s="106">
        <f>Q479*H479</f>
        <v>0</v>
      </c>
      <c r="S479" s="106">
        <v>0</v>
      </c>
      <c r="T479" s="107">
        <f>S479*H479</f>
        <v>0</v>
      </c>
      <c r="AR479" s="6" t="s">
        <v>194</v>
      </c>
      <c r="AT479" s="6" t="s">
        <v>84</v>
      </c>
      <c r="AU479" s="6" t="s">
        <v>48</v>
      </c>
      <c r="AY479" s="6" t="s">
        <v>81</v>
      </c>
      <c r="BE479" s="108">
        <f>IF(N479="základní",J479,0)</f>
        <v>0</v>
      </c>
      <c r="BF479" s="108">
        <f>IF(N479="snížená",J479,0)</f>
        <v>0</v>
      </c>
      <c r="BG479" s="108">
        <f>IF(N479="zákl. přenesená",J479,0)</f>
        <v>0</v>
      </c>
      <c r="BH479" s="108">
        <f>IF(N479="sníž. přenesená",J479,0)</f>
        <v>0</v>
      </c>
      <c r="BI479" s="108">
        <f>IF(N479="nulová",J479,0)</f>
        <v>0</v>
      </c>
      <c r="BJ479" s="6" t="s">
        <v>47</v>
      </c>
      <c r="BK479" s="108">
        <f>ROUND(I479*H479,2)</f>
        <v>0</v>
      </c>
      <c r="BL479" s="6" t="s">
        <v>194</v>
      </c>
      <c r="BM479" s="6" t="s">
        <v>776</v>
      </c>
    </row>
    <row r="480" spans="2:65" s="20" customFormat="1" ht="25.5" customHeight="1" x14ac:dyDescent="0.3">
      <c r="B480" s="17"/>
      <c r="C480" s="98" t="s">
        <v>777</v>
      </c>
      <c r="D480" s="98" t="s">
        <v>84</v>
      </c>
      <c r="E480" s="99" t="s">
        <v>778</v>
      </c>
      <c r="F480" s="100" t="s">
        <v>779</v>
      </c>
      <c r="G480" s="101" t="s">
        <v>189</v>
      </c>
      <c r="H480" s="102">
        <v>2.3740000000000001</v>
      </c>
      <c r="I480" s="115"/>
      <c r="J480" s="103">
        <f>ROUND(I480*H480,2)</f>
        <v>0</v>
      </c>
      <c r="K480" s="100" t="s">
        <v>86</v>
      </c>
      <c r="L480" s="17"/>
      <c r="M480" s="104" t="s">
        <v>1</v>
      </c>
      <c r="N480" s="105" t="s">
        <v>34</v>
      </c>
      <c r="O480" s="18"/>
      <c r="P480" s="106">
        <f>O480*H480</f>
        <v>0</v>
      </c>
      <c r="Q480" s="106">
        <v>2.7E-4</v>
      </c>
      <c r="R480" s="106">
        <f>Q480*H480</f>
        <v>6.4098000000000009E-4</v>
      </c>
      <c r="S480" s="106">
        <v>0</v>
      </c>
      <c r="T480" s="107">
        <f>S480*H480</f>
        <v>0</v>
      </c>
      <c r="AR480" s="6" t="s">
        <v>194</v>
      </c>
      <c r="AT480" s="6" t="s">
        <v>84</v>
      </c>
      <c r="AU480" s="6" t="s">
        <v>48</v>
      </c>
      <c r="AY480" s="6" t="s">
        <v>81</v>
      </c>
      <c r="BE480" s="108">
        <f>IF(N480="základní",J480,0)</f>
        <v>0</v>
      </c>
      <c r="BF480" s="108">
        <f>IF(N480="snížená",J480,0)</f>
        <v>0</v>
      </c>
      <c r="BG480" s="108">
        <f>IF(N480="zákl. přenesená",J480,0)</f>
        <v>0</v>
      </c>
      <c r="BH480" s="108">
        <f>IF(N480="sníž. přenesená",J480,0)</f>
        <v>0</v>
      </c>
      <c r="BI480" s="108">
        <f>IF(N480="nulová",J480,0)</f>
        <v>0</v>
      </c>
      <c r="BJ480" s="6" t="s">
        <v>47</v>
      </c>
      <c r="BK480" s="108">
        <f>ROUND(I480*H480,2)</f>
        <v>0</v>
      </c>
      <c r="BL480" s="6" t="s">
        <v>194</v>
      </c>
      <c r="BM480" s="6" t="s">
        <v>780</v>
      </c>
    </row>
    <row r="481" spans="2:65" s="20" customFormat="1" ht="25.5" customHeight="1" x14ac:dyDescent="0.3">
      <c r="B481" s="17"/>
      <c r="C481" s="98" t="s">
        <v>781</v>
      </c>
      <c r="D481" s="98" t="s">
        <v>84</v>
      </c>
      <c r="E481" s="99" t="s">
        <v>782</v>
      </c>
      <c r="F481" s="100" t="s">
        <v>783</v>
      </c>
      <c r="G481" s="101" t="s">
        <v>280</v>
      </c>
      <c r="H481" s="102">
        <v>1.175</v>
      </c>
      <c r="I481" s="115"/>
      <c r="J481" s="103">
        <f>ROUND(I481*H481,2)</f>
        <v>0</v>
      </c>
      <c r="K481" s="100" t="s">
        <v>86</v>
      </c>
      <c r="L481" s="17"/>
      <c r="M481" s="104" t="s">
        <v>1</v>
      </c>
      <c r="N481" s="105" t="s">
        <v>34</v>
      </c>
      <c r="O481" s="18"/>
      <c r="P481" s="106">
        <f>O481*H481</f>
        <v>0</v>
      </c>
      <c r="Q481" s="106">
        <v>9.0000000000000006E-5</v>
      </c>
      <c r="R481" s="106">
        <f>Q481*H481</f>
        <v>1.0575000000000001E-4</v>
      </c>
      <c r="S481" s="106">
        <v>0</v>
      </c>
      <c r="T481" s="107">
        <f>S481*H481</f>
        <v>0</v>
      </c>
      <c r="AR481" s="6" t="s">
        <v>194</v>
      </c>
      <c r="AT481" s="6" t="s">
        <v>84</v>
      </c>
      <c r="AU481" s="6" t="s">
        <v>48</v>
      </c>
      <c r="AY481" s="6" t="s">
        <v>81</v>
      </c>
      <c r="BE481" s="108">
        <f>IF(N481="základní",J481,0)</f>
        <v>0</v>
      </c>
      <c r="BF481" s="108">
        <f>IF(N481="snížená",J481,0)</f>
        <v>0</v>
      </c>
      <c r="BG481" s="108">
        <f>IF(N481="zákl. přenesená",J481,0)</f>
        <v>0</v>
      </c>
      <c r="BH481" s="108">
        <f>IF(N481="sníž. přenesená",J481,0)</f>
        <v>0</v>
      </c>
      <c r="BI481" s="108">
        <f>IF(N481="nulová",J481,0)</f>
        <v>0</v>
      </c>
      <c r="BJ481" s="6" t="s">
        <v>47</v>
      </c>
      <c r="BK481" s="108">
        <f>ROUND(I481*H481,2)</f>
        <v>0</v>
      </c>
      <c r="BL481" s="6" t="s">
        <v>194</v>
      </c>
      <c r="BM481" s="6" t="s">
        <v>784</v>
      </c>
    </row>
    <row r="482" spans="2:65" s="20" customFormat="1" ht="25.5" customHeight="1" x14ac:dyDescent="0.3">
      <c r="B482" s="17"/>
      <c r="C482" s="98" t="s">
        <v>785</v>
      </c>
      <c r="D482" s="98" t="s">
        <v>84</v>
      </c>
      <c r="E482" s="99" t="s">
        <v>786</v>
      </c>
      <c r="F482" s="100" t="s">
        <v>787</v>
      </c>
      <c r="G482" s="101" t="s">
        <v>280</v>
      </c>
      <c r="H482" s="102">
        <v>1.175</v>
      </c>
      <c r="I482" s="115"/>
      <c r="J482" s="103">
        <f>ROUND(I482*H482,2)</f>
        <v>0</v>
      </c>
      <c r="K482" s="100" t="s">
        <v>86</v>
      </c>
      <c r="L482" s="17"/>
      <c r="M482" s="104" t="s">
        <v>1</v>
      </c>
      <c r="N482" s="105" t="s">
        <v>34</v>
      </c>
      <c r="O482" s="18"/>
      <c r="P482" s="106">
        <f>O482*H482</f>
        <v>0</v>
      </c>
      <c r="Q482" s="106">
        <v>2.5999999999999998E-4</v>
      </c>
      <c r="R482" s="106">
        <f>Q482*H482</f>
        <v>3.055E-4</v>
      </c>
      <c r="S482" s="106">
        <v>0</v>
      </c>
      <c r="T482" s="107">
        <f>S482*H482</f>
        <v>0</v>
      </c>
      <c r="AR482" s="6" t="s">
        <v>194</v>
      </c>
      <c r="AT482" s="6" t="s">
        <v>84</v>
      </c>
      <c r="AU482" s="6" t="s">
        <v>48</v>
      </c>
      <c r="AY482" s="6" t="s">
        <v>81</v>
      </c>
      <c r="BE482" s="108">
        <f>IF(N482="základní",J482,0)</f>
        <v>0</v>
      </c>
      <c r="BF482" s="108">
        <f>IF(N482="snížená",J482,0)</f>
        <v>0</v>
      </c>
      <c r="BG482" s="108">
        <f>IF(N482="zákl. přenesená",J482,0)</f>
        <v>0</v>
      </c>
      <c r="BH482" s="108">
        <f>IF(N482="sníž. přenesená",J482,0)</f>
        <v>0</v>
      </c>
      <c r="BI482" s="108">
        <f>IF(N482="nulová",J482,0)</f>
        <v>0</v>
      </c>
      <c r="BJ482" s="6" t="s">
        <v>47</v>
      </c>
      <c r="BK482" s="108">
        <f>ROUND(I482*H482,2)</f>
        <v>0</v>
      </c>
      <c r="BL482" s="6" t="s">
        <v>194</v>
      </c>
      <c r="BM482" s="6" t="s">
        <v>788</v>
      </c>
    </row>
    <row r="483" spans="2:65" s="20" customFormat="1" ht="38.25" customHeight="1" x14ac:dyDescent="0.3">
      <c r="B483" s="17"/>
      <c r="C483" s="98" t="s">
        <v>789</v>
      </c>
      <c r="D483" s="98" t="s">
        <v>84</v>
      </c>
      <c r="E483" s="99" t="s">
        <v>790</v>
      </c>
      <c r="F483" s="100" t="s">
        <v>791</v>
      </c>
      <c r="G483" s="101" t="s">
        <v>156</v>
      </c>
      <c r="H483" s="102">
        <v>3.9E-2</v>
      </c>
      <c r="I483" s="115"/>
      <c r="J483" s="103">
        <f>ROUND(I483*H483,2)</f>
        <v>0</v>
      </c>
      <c r="K483" s="100" t="s">
        <v>86</v>
      </c>
      <c r="L483" s="17"/>
      <c r="M483" s="104" t="s">
        <v>1</v>
      </c>
      <c r="N483" s="105" t="s">
        <v>34</v>
      </c>
      <c r="O483" s="18"/>
      <c r="P483" s="106">
        <f>O483*H483</f>
        <v>0</v>
      </c>
      <c r="Q483" s="106">
        <v>0</v>
      </c>
      <c r="R483" s="106">
        <f>Q483*H483</f>
        <v>0</v>
      </c>
      <c r="S483" s="106">
        <v>0</v>
      </c>
      <c r="T483" s="107">
        <f>S483*H483</f>
        <v>0</v>
      </c>
      <c r="AR483" s="6" t="s">
        <v>194</v>
      </c>
      <c r="AT483" s="6" t="s">
        <v>84</v>
      </c>
      <c r="AU483" s="6" t="s">
        <v>48</v>
      </c>
      <c r="AY483" s="6" t="s">
        <v>81</v>
      </c>
      <c r="BE483" s="108">
        <f>IF(N483="základní",J483,0)</f>
        <v>0</v>
      </c>
      <c r="BF483" s="108">
        <f>IF(N483="snížená",J483,0)</f>
        <v>0</v>
      </c>
      <c r="BG483" s="108">
        <f>IF(N483="zákl. přenesená",J483,0)</f>
        <v>0</v>
      </c>
      <c r="BH483" s="108">
        <f>IF(N483="sníž. přenesená",J483,0)</f>
        <v>0</v>
      </c>
      <c r="BI483" s="108">
        <f>IF(N483="nulová",J483,0)</f>
        <v>0</v>
      </c>
      <c r="BJ483" s="6" t="s">
        <v>47</v>
      </c>
      <c r="BK483" s="108">
        <f>ROUND(I483*H483,2)</f>
        <v>0</v>
      </c>
      <c r="BL483" s="6" t="s">
        <v>194</v>
      </c>
      <c r="BM483" s="6" t="s">
        <v>792</v>
      </c>
    </row>
    <row r="484" spans="2:65" s="86" customFormat="1" ht="29.85" customHeight="1" x14ac:dyDescent="0.35">
      <c r="B484" s="85"/>
      <c r="D484" s="87" t="s">
        <v>44</v>
      </c>
      <c r="E484" s="96" t="s">
        <v>793</v>
      </c>
      <c r="F484" s="96" t="s">
        <v>794</v>
      </c>
      <c r="J484" s="97">
        <f>BK484</f>
        <v>0</v>
      </c>
      <c r="L484" s="85"/>
      <c r="M484" s="90"/>
      <c r="N484" s="91"/>
      <c r="O484" s="91"/>
      <c r="P484" s="92">
        <f>SUM(P485:P502)</f>
        <v>0</v>
      </c>
      <c r="Q484" s="91"/>
      <c r="R484" s="92">
        <f>SUM(R485:R502)</f>
        <v>1.1058280000000002E-2</v>
      </c>
      <c r="S484" s="91"/>
      <c r="T484" s="93">
        <f>SUM(T485:T502)</f>
        <v>0</v>
      </c>
      <c r="AR484" s="87" t="s">
        <v>48</v>
      </c>
      <c r="AT484" s="94" t="s">
        <v>44</v>
      </c>
      <c r="AU484" s="94" t="s">
        <v>47</v>
      </c>
      <c r="AY484" s="87" t="s">
        <v>81</v>
      </c>
      <c r="BK484" s="95">
        <f>SUM(BK485:BK502)</f>
        <v>0</v>
      </c>
    </row>
    <row r="485" spans="2:65" s="20" customFormat="1" ht="16.5" customHeight="1" x14ac:dyDescent="0.3">
      <c r="B485" s="17"/>
      <c r="C485" s="98" t="s">
        <v>795</v>
      </c>
      <c r="D485" s="98" t="s">
        <v>84</v>
      </c>
      <c r="E485" s="99" t="s">
        <v>796</v>
      </c>
      <c r="F485" s="100" t="s">
        <v>797</v>
      </c>
      <c r="G485" s="101" t="s">
        <v>204</v>
      </c>
      <c r="H485" s="102">
        <v>4</v>
      </c>
      <c r="I485" s="115"/>
      <c r="J485" s="103">
        <f>ROUND(I485*H485,2)</f>
        <v>0</v>
      </c>
      <c r="K485" s="100" t="s">
        <v>1</v>
      </c>
      <c r="L485" s="17"/>
      <c r="M485" s="104" t="s">
        <v>1</v>
      </c>
      <c r="N485" s="105" t="s">
        <v>34</v>
      </c>
      <c r="O485" s="18"/>
      <c r="P485" s="106">
        <f>O485*H485</f>
        <v>0</v>
      </c>
      <c r="Q485" s="106">
        <v>0</v>
      </c>
      <c r="R485" s="106">
        <f>Q485*H485</f>
        <v>0</v>
      </c>
      <c r="S485" s="106">
        <v>0</v>
      </c>
      <c r="T485" s="107">
        <f>S485*H485</f>
        <v>0</v>
      </c>
      <c r="AR485" s="6" t="s">
        <v>194</v>
      </c>
      <c r="AT485" s="6" t="s">
        <v>84</v>
      </c>
      <c r="AU485" s="6" t="s">
        <v>48</v>
      </c>
      <c r="AY485" s="6" t="s">
        <v>81</v>
      </c>
      <c r="BE485" s="108">
        <f>IF(N485="základní",J485,0)</f>
        <v>0</v>
      </c>
      <c r="BF485" s="108">
        <f>IF(N485="snížená",J485,0)</f>
        <v>0</v>
      </c>
      <c r="BG485" s="108">
        <f>IF(N485="zákl. přenesená",J485,0)</f>
        <v>0</v>
      </c>
      <c r="BH485" s="108">
        <f>IF(N485="sníž. přenesená",J485,0)</f>
        <v>0</v>
      </c>
      <c r="BI485" s="108">
        <f>IF(N485="nulová",J485,0)</f>
        <v>0</v>
      </c>
      <c r="BJ485" s="6" t="s">
        <v>47</v>
      </c>
      <c r="BK485" s="108">
        <f>ROUND(I485*H485,2)</f>
        <v>0</v>
      </c>
      <c r="BL485" s="6" t="s">
        <v>194</v>
      </c>
      <c r="BM485" s="6" t="s">
        <v>798</v>
      </c>
    </row>
    <row r="486" spans="2:65" s="20" customFormat="1" ht="25.5" customHeight="1" x14ac:dyDescent="0.3">
      <c r="B486" s="17"/>
      <c r="C486" s="98" t="s">
        <v>799</v>
      </c>
      <c r="D486" s="98" t="s">
        <v>84</v>
      </c>
      <c r="E486" s="99" t="s">
        <v>800</v>
      </c>
      <c r="F486" s="100" t="s">
        <v>801</v>
      </c>
      <c r="G486" s="101" t="s">
        <v>280</v>
      </c>
      <c r="H486" s="102">
        <v>69.53</v>
      </c>
      <c r="I486" s="115"/>
      <c r="J486" s="103">
        <f>ROUND(I486*H486,2)</f>
        <v>0</v>
      </c>
      <c r="K486" s="100" t="s">
        <v>86</v>
      </c>
      <c r="L486" s="17"/>
      <c r="M486" s="104" t="s">
        <v>1</v>
      </c>
      <c r="N486" s="105" t="s">
        <v>34</v>
      </c>
      <c r="O486" s="18"/>
      <c r="P486" s="106">
        <f>O486*H486</f>
        <v>0</v>
      </c>
      <c r="Q486" s="106">
        <v>0</v>
      </c>
      <c r="R486" s="106">
        <f>Q486*H486</f>
        <v>0</v>
      </c>
      <c r="S486" s="106">
        <v>0</v>
      </c>
      <c r="T486" s="107">
        <f>S486*H486</f>
        <v>0</v>
      </c>
      <c r="AR486" s="6" t="s">
        <v>194</v>
      </c>
      <c r="AT486" s="6" t="s">
        <v>84</v>
      </c>
      <c r="AU486" s="6" t="s">
        <v>48</v>
      </c>
      <c r="AY486" s="6" t="s">
        <v>81</v>
      </c>
      <c r="BE486" s="108">
        <f>IF(N486="základní",J486,0)</f>
        <v>0</v>
      </c>
      <c r="BF486" s="108">
        <f>IF(N486="snížená",J486,0)</f>
        <v>0</v>
      </c>
      <c r="BG486" s="108">
        <f>IF(N486="zákl. přenesená",J486,0)</f>
        <v>0</v>
      </c>
      <c r="BH486" s="108">
        <f>IF(N486="sníž. přenesená",J486,0)</f>
        <v>0</v>
      </c>
      <c r="BI486" s="108">
        <f>IF(N486="nulová",J486,0)</f>
        <v>0</v>
      </c>
      <c r="BJ486" s="6" t="s">
        <v>47</v>
      </c>
      <c r="BK486" s="108">
        <f>ROUND(I486*H486,2)</f>
        <v>0</v>
      </c>
      <c r="BL486" s="6" t="s">
        <v>194</v>
      </c>
      <c r="BM486" s="6" t="s">
        <v>802</v>
      </c>
    </row>
    <row r="487" spans="2:65" s="133" customFormat="1" x14ac:dyDescent="0.3">
      <c r="B487" s="132"/>
      <c r="D487" s="109" t="s">
        <v>134</v>
      </c>
      <c r="E487" s="134" t="s">
        <v>1</v>
      </c>
      <c r="F487" s="135" t="s">
        <v>182</v>
      </c>
      <c r="H487" s="134" t="s">
        <v>1</v>
      </c>
      <c r="L487" s="132"/>
      <c r="M487" s="136"/>
      <c r="N487" s="137"/>
      <c r="O487" s="137"/>
      <c r="P487" s="137"/>
      <c r="Q487" s="137"/>
      <c r="R487" s="137"/>
      <c r="S487" s="137"/>
      <c r="T487" s="138"/>
      <c r="AT487" s="134" t="s">
        <v>134</v>
      </c>
      <c r="AU487" s="134" t="s">
        <v>48</v>
      </c>
      <c r="AV487" s="133" t="s">
        <v>47</v>
      </c>
      <c r="AW487" s="133" t="s">
        <v>27</v>
      </c>
      <c r="AX487" s="133" t="s">
        <v>45</v>
      </c>
      <c r="AY487" s="134" t="s">
        <v>81</v>
      </c>
    </row>
    <row r="488" spans="2:65" s="133" customFormat="1" x14ac:dyDescent="0.3">
      <c r="B488" s="132"/>
      <c r="D488" s="109" t="s">
        <v>134</v>
      </c>
      <c r="E488" s="134" t="s">
        <v>1</v>
      </c>
      <c r="F488" s="135" t="s">
        <v>803</v>
      </c>
      <c r="H488" s="134" t="s">
        <v>1</v>
      </c>
      <c r="L488" s="132"/>
      <c r="M488" s="136"/>
      <c r="N488" s="137"/>
      <c r="O488" s="137"/>
      <c r="P488" s="137"/>
      <c r="Q488" s="137"/>
      <c r="R488" s="137"/>
      <c r="S488" s="137"/>
      <c r="T488" s="138"/>
      <c r="AT488" s="134" t="s">
        <v>134</v>
      </c>
      <c r="AU488" s="134" t="s">
        <v>48</v>
      </c>
      <c r="AV488" s="133" t="s">
        <v>47</v>
      </c>
      <c r="AW488" s="133" t="s">
        <v>27</v>
      </c>
      <c r="AX488" s="133" t="s">
        <v>45</v>
      </c>
      <c r="AY488" s="134" t="s">
        <v>81</v>
      </c>
    </row>
    <row r="489" spans="2:65" s="117" customFormat="1" x14ac:dyDescent="0.3">
      <c r="B489" s="116"/>
      <c r="D489" s="109" t="s">
        <v>134</v>
      </c>
      <c r="E489" s="123" t="s">
        <v>1</v>
      </c>
      <c r="F489" s="118" t="s">
        <v>804</v>
      </c>
      <c r="H489" s="119">
        <v>69.53</v>
      </c>
      <c r="L489" s="116"/>
      <c r="M489" s="120"/>
      <c r="N489" s="121"/>
      <c r="O489" s="121"/>
      <c r="P489" s="121"/>
      <c r="Q489" s="121"/>
      <c r="R489" s="121"/>
      <c r="S489" s="121"/>
      <c r="T489" s="122"/>
      <c r="AT489" s="123" t="s">
        <v>134</v>
      </c>
      <c r="AU489" s="123" t="s">
        <v>48</v>
      </c>
      <c r="AV489" s="117" t="s">
        <v>48</v>
      </c>
      <c r="AW489" s="117" t="s">
        <v>27</v>
      </c>
      <c r="AX489" s="117" t="s">
        <v>45</v>
      </c>
      <c r="AY489" s="123" t="s">
        <v>81</v>
      </c>
    </row>
    <row r="490" spans="2:65" s="125" customFormat="1" x14ac:dyDescent="0.3">
      <c r="B490" s="124"/>
      <c r="D490" s="109" t="s">
        <v>134</v>
      </c>
      <c r="E490" s="126" t="s">
        <v>1</v>
      </c>
      <c r="F490" s="127" t="s">
        <v>169</v>
      </c>
      <c r="H490" s="128">
        <v>69.53</v>
      </c>
      <c r="L490" s="124"/>
      <c r="M490" s="129"/>
      <c r="N490" s="130"/>
      <c r="O490" s="130"/>
      <c r="P490" s="130"/>
      <c r="Q490" s="130"/>
      <c r="R490" s="130"/>
      <c r="S490" s="130"/>
      <c r="T490" s="131"/>
      <c r="AT490" s="126" t="s">
        <v>134</v>
      </c>
      <c r="AU490" s="126" t="s">
        <v>48</v>
      </c>
      <c r="AV490" s="125" t="s">
        <v>90</v>
      </c>
      <c r="AW490" s="125" t="s">
        <v>27</v>
      </c>
      <c r="AX490" s="125" t="s">
        <v>47</v>
      </c>
      <c r="AY490" s="126" t="s">
        <v>81</v>
      </c>
    </row>
    <row r="491" spans="2:65" s="20" customFormat="1" ht="16.5" customHeight="1" x14ac:dyDescent="0.3">
      <c r="B491" s="17"/>
      <c r="C491" s="142" t="s">
        <v>805</v>
      </c>
      <c r="D491" s="142" t="s">
        <v>303</v>
      </c>
      <c r="E491" s="143" t="s">
        <v>806</v>
      </c>
      <c r="F491" s="144" t="s">
        <v>807</v>
      </c>
      <c r="G491" s="145" t="s">
        <v>280</v>
      </c>
      <c r="H491" s="146">
        <v>73.007000000000005</v>
      </c>
      <c r="I491" s="139"/>
      <c r="J491" s="147">
        <f>ROUND(I491*H491,2)</f>
        <v>0</v>
      </c>
      <c r="K491" s="144" t="s">
        <v>86</v>
      </c>
      <c r="L491" s="140"/>
      <c r="M491" s="148" t="s">
        <v>1</v>
      </c>
      <c r="N491" s="141" t="s">
        <v>34</v>
      </c>
      <c r="O491" s="18"/>
      <c r="P491" s="106">
        <f>O491*H491</f>
        <v>0</v>
      </c>
      <c r="Q491" s="106">
        <v>0</v>
      </c>
      <c r="R491" s="106">
        <f>Q491*H491</f>
        <v>0</v>
      </c>
      <c r="S491" s="106">
        <v>0</v>
      </c>
      <c r="T491" s="107">
        <f>S491*H491</f>
        <v>0</v>
      </c>
      <c r="AR491" s="6" t="s">
        <v>316</v>
      </c>
      <c r="AT491" s="6" t="s">
        <v>303</v>
      </c>
      <c r="AU491" s="6" t="s">
        <v>48</v>
      </c>
      <c r="AY491" s="6" t="s">
        <v>81</v>
      </c>
      <c r="BE491" s="108">
        <f>IF(N491="základní",J491,0)</f>
        <v>0</v>
      </c>
      <c r="BF491" s="108">
        <f>IF(N491="snížená",J491,0)</f>
        <v>0</v>
      </c>
      <c r="BG491" s="108">
        <f>IF(N491="zákl. přenesená",J491,0)</f>
        <v>0</v>
      </c>
      <c r="BH491" s="108">
        <f>IF(N491="sníž. přenesená",J491,0)</f>
        <v>0</v>
      </c>
      <c r="BI491" s="108">
        <f>IF(N491="nulová",J491,0)</f>
        <v>0</v>
      </c>
      <c r="BJ491" s="6" t="s">
        <v>47</v>
      </c>
      <c r="BK491" s="108">
        <f>ROUND(I491*H491,2)</f>
        <v>0</v>
      </c>
      <c r="BL491" s="6" t="s">
        <v>194</v>
      </c>
      <c r="BM491" s="6" t="s">
        <v>808</v>
      </c>
    </row>
    <row r="492" spans="2:65" s="117" customFormat="1" x14ac:dyDescent="0.3">
      <c r="B492" s="116"/>
      <c r="D492" s="109" t="s">
        <v>134</v>
      </c>
      <c r="F492" s="118" t="s">
        <v>809</v>
      </c>
      <c r="H492" s="119">
        <v>73.007000000000005</v>
      </c>
      <c r="L492" s="116"/>
      <c r="M492" s="120"/>
      <c r="N492" s="121"/>
      <c r="O492" s="121"/>
      <c r="P492" s="121"/>
      <c r="Q492" s="121"/>
      <c r="R492" s="121"/>
      <c r="S492" s="121"/>
      <c r="T492" s="122"/>
      <c r="AT492" s="123" t="s">
        <v>134</v>
      </c>
      <c r="AU492" s="123" t="s">
        <v>48</v>
      </c>
      <c r="AV492" s="117" t="s">
        <v>48</v>
      </c>
      <c r="AW492" s="117" t="s">
        <v>2</v>
      </c>
      <c r="AX492" s="117" t="s">
        <v>47</v>
      </c>
      <c r="AY492" s="123" t="s">
        <v>81</v>
      </c>
    </row>
    <row r="493" spans="2:65" s="20" customFormat="1" ht="25.5" customHeight="1" x14ac:dyDescent="0.3">
      <c r="B493" s="17"/>
      <c r="C493" s="98" t="s">
        <v>810</v>
      </c>
      <c r="D493" s="98" t="s">
        <v>84</v>
      </c>
      <c r="E493" s="99" t="s">
        <v>811</v>
      </c>
      <c r="F493" s="100" t="s">
        <v>812</v>
      </c>
      <c r="G493" s="101" t="s">
        <v>189</v>
      </c>
      <c r="H493" s="102">
        <v>1.054</v>
      </c>
      <c r="I493" s="115"/>
      <c r="J493" s="103">
        <f>ROUND(I493*H493,2)</f>
        <v>0</v>
      </c>
      <c r="K493" s="100" t="s">
        <v>86</v>
      </c>
      <c r="L493" s="17"/>
      <c r="M493" s="104" t="s">
        <v>1</v>
      </c>
      <c r="N493" s="105" t="s">
        <v>34</v>
      </c>
      <c r="O493" s="18"/>
      <c r="P493" s="106">
        <f>O493*H493</f>
        <v>0</v>
      </c>
      <c r="Q493" s="106">
        <v>8.0000000000000007E-5</v>
      </c>
      <c r="R493" s="106">
        <f>Q493*H493</f>
        <v>8.4320000000000006E-5</v>
      </c>
      <c r="S493" s="106">
        <v>0</v>
      </c>
      <c r="T493" s="107">
        <f>S493*H493</f>
        <v>0</v>
      </c>
      <c r="AR493" s="6" t="s">
        <v>194</v>
      </c>
      <c r="AT493" s="6" t="s">
        <v>84</v>
      </c>
      <c r="AU493" s="6" t="s">
        <v>48</v>
      </c>
      <c r="AY493" s="6" t="s">
        <v>81</v>
      </c>
      <c r="BE493" s="108">
        <f>IF(N493="základní",J493,0)</f>
        <v>0</v>
      </c>
      <c r="BF493" s="108">
        <f>IF(N493="snížená",J493,0)</f>
        <v>0</v>
      </c>
      <c r="BG493" s="108">
        <f>IF(N493="zákl. přenesená",J493,0)</f>
        <v>0</v>
      </c>
      <c r="BH493" s="108">
        <f>IF(N493="sníž. přenesená",J493,0)</f>
        <v>0</v>
      </c>
      <c r="BI493" s="108">
        <f>IF(N493="nulová",J493,0)</f>
        <v>0</v>
      </c>
      <c r="BJ493" s="6" t="s">
        <v>47</v>
      </c>
      <c r="BK493" s="108">
        <f>ROUND(I493*H493,2)</f>
        <v>0</v>
      </c>
      <c r="BL493" s="6" t="s">
        <v>194</v>
      </c>
      <c r="BM493" s="6" t="s">
        <v>813</v>
      </c>
    </row>
    <row r="494" spans="2:65" s="133" customFormat="1" x14ac:dyDescent="0.3">
      <c r="B494" s="132"/>
      <c r="D494" s="109" t="s">
        <v>134</v>
      </c>
      <c r="E494" s="134" t="s">
        <v>1</v>
      </c>
      <c r="F494" s="135" t="s">
        <v>182</v>
      </c>
      <c r="H494" s="134" t="s">
        <v>1</v>
      </c>
      <c r="L494" s="132"/>
      <c r="M494" s="136"/>
      <c r="N494" s="137"/>
      <c r="O494" s="137"/>
      <c r="P494" s="137"/>
      <c r="Q494" s="137"/>
      <c r="R494" s="137"/>
      <c r="S494" s="137"/>
      <c r="T494" s="138"/>
      <c r="AT494" s="134" t="s">
        <v>134</v>
      </c>
      <c r="AU494" s="134" t="s">
        <v>48</v>
      </c>
      <c r="AV494" s="133" t="s">
        <v>47</v>
      </c>
      <c r="AW494" s="133" t="s">
        <v>27</v>
      </c>
      <c r="AX494" s="133" t="s">
        <v>45</v>
      </c>
      <c r="AY494" s="134" t="s">
        <v>81</v>
      </c>
    </row>
    <row r="495" spans="2:65" s="133" customFormat="1" x14ac:dyDescent="0.3">
      <c r="B495" s="132"/>
      <c r="D495" s="109" t="s">
        <v>134</v>
      </c>
      <c r="E495" s="134" t="s">
        <v>1</v>
      </c>
      <c r="F495" s="135" t="s">
        <v>814</v>
      </c>
      <c r="H495" s="134" t="s">
        <v>1</v>
      </c>
      <c r="L495" s="132"/>
      <c r="M495" s="136"/>
      <c r="N495" s="137"/>
      <c r="O495" s="137"/>
      <c r="P495" s="137"/>
      <c r="Q495" s="137"/>
      <c r="R495" s="137"/>
      <c r="S495" s="137"/>
      <c r="T495" s="138"/>
      <c r="AT495" s="134" t="s">
        <v>134</v>
      </c>
      <c r="AU495" s="134" t="s">
        <v>48</v>
      </c>
      <c r="AV495" s="133" t="s">
        <v>47</v>
      </c>
      <c r="AW495" s="133" t="s">
        <v>27</v>
      </c>
      <c r="AX495" s="133" t="s">
        <v>45</v>
      </c>
      <c r="AY495" s="134" t="s">
        <v>81</v>
      </c>
    </row>
    <row r="496" spans="2:65" s="117" customFormat="1" x14ac:dyDescent="0.3">
      <c r="B496" s="116"/>
      <c r="D496" s="109" t="s">
        <v>134</v>
      </c>
      <c r="E496" s="123" t="s">
        <v>1</v>
      </c>
      <c r="F496" s="118" t="s">
        <v>815</v>
      </c>
      <c r="H496" s="119">
        <v>1.054</v>
      </c>
      <c r="L496" s="116"/>
      <c r="M496" s="120"/>
      <c r="N496" s="121"/>
      <c r="O496" s="121"/>
      <c r="P496" s="121"/>
      <c r="Q496" s="121"/>
      <c r="R496" s="121"/>
      <c r="S496" s="121"/>
      <c r="T496" s="122"/>
      <c r="AT496" s="123" t="s">
        <v>134</v>
      </c>
      <c r="AU496" s="123" t="s">
        <v>48</v>
      </c>
      <c r="AV496" s="117" t="s">
        <v>48</v>
      </c>
      <c r="AW496" s="117" t="s">
        <v>27</v>
      </c>
      <c r="AX496" s="117" t="s">
        <v>45</v>
      </c>
      <c r="AY496" s="123" t="s">
        <v>81</v>
      </c>
    </row>
    <row r="497" spans="2:65" s="125" customFormat="1" x14ac:dyDescent="0.3">
      <c r="B497" s="124"/>
      <c r="D497" s="109" t="s">
        <v>134</v>
      </c>
      <c r="E497" s="126" t="s">
        <v>1</v>
      </c>
      <c r="F497" s="127" t="s">
        <v>169</v>
      </c>
      <c r="H497" s="128">
        <v>1.054</v>
      </c>
      <c r="L497" s="124"/>
      <c r="M497" s="129"/>
      <c r="N497" s="130"/>
      <c r="O497" s="130"/>
      <c r="P497" s="130"/>
      <c r="Q497" s="130"/>
      <c r="R497" s="130"/>
      <c r="S497" s="130"/>
      <c r="T497" s="131"/>
      <c r="AT497" s="126" t="s">
        <v>134</v>
      </c>
      <c r="AU497" s="126" t="s">
        <v>48</v>
      </c>
      <c r="AV497" s="125" t="s">
        <v>90</v>
      </c>
      <c r="AW497" s="125" t="s">
        <v>27</v>
      </c>
      <c r="AX497" s="125" t="s">
        <v>47</v>
      </c>
      <c r="AY497" s="126" t="s">
        <v>81</v>
      </c>
    </row>
    <row r="498" spans="2:65" s="20" customFormat="1" ht="16.5" customHeight="1" x14ac:dyDescent="0.3">
      <c r="B498" s="17"/>
      <c r="C498" s="98" t="s">
        <v>816</v>
      </c>
      <c r="D498" s="98" t="s">
        <v>84</v>
      </c>
      <c r="E498" s="99" t="s">
        <v>817</v>
      </c>
      <c r="F498" s="100" t="s">
        <v>818</v>
      </c>
      <c r="G498" s="101" t="s">
        <v>189</v>
      </c>
      <c r="H498" s="102">
        <v>1.054</v>
      </c>
      <c r="I498" s="115"/>
      <c r="J498" s="103">
        <f>ROUND(I498*H498,2)</f>
        <v>0</v>
      </c>
      <c r="K498" s="100" t="s">
        <v>86</v>
      </c>
      <c r="L498" s="17"/>
      <c r="M498" s="104" t="s">
        <v>1</v>
      </c>
      <c r="N498" s="105" t="s">
        <v>34</v>
      </c>
      <c r="O498" s="18"/>
      <c r="P498" s="106">
        <f>O498*H498</f>
        <v>0</v>
      </c>
      <c r="Q498" s="106">
        <v>0</v>
      </c>
      <c r="R498" s="106">
        <f>Q498*H498</f>
        <v>0</v>
      </c>
      <c r="S498" s="106">
        <v>0</v>
      </c>
      <c r="T498" s="107">
        <f>S498*H498</f>
        <v>0</v>
      </c>
      <c r="AR498" s="6" t="s">
        <v>194</v>
      </c>
      <c r="AT498" s="6" t="s">
        <v>84</v>
      </c>
      <c r="AU498" s="6" t="s">
        <v>48</v>
      </c>
      <c r="AY498" s="6" t="s">
        <v>81</v>
      </c>
      <c r="BE498" s="108">
        <f>IF(N498="základní",J498,0)</f>
        <v>0</v>
      </c>
      <c r="BF498" s="108">
        <f>IF(N498="snížená",J498,0)</f>
        <v>0</v>
      </c>
      <c r="BG498" s="108">
        <f>IF(N498="zákl. přenesená",J498,0)</f>
        <v>0</v>
      </c>
      <c r="BH498" s="108">
        <f>IF(N498="sníž. přenesená",J498,0)</f>
        <v>0</v>
      </c>
      <c r="BI498" s="108">
        <f>IF(N498="nulová",J498,0)</f>
        <v>0</v>
      </c>
      <c r="BJ498" s="6" t="s">
        <v>47</v>
      </c>
      <c r="BK498" s="108">
        <f>ROUND(I498*H498,2)</f>
        <v>0</v>
      </c>
      <c r="BL498" s="6" t="s">
        <v>194</v>
      </c>
      <c r="BM498" s="6" t="s">
        <v>819</v>
      </c>
    </row>
    <row r="499" spans="2:65" s="20" customFormat="1" ht="25.5" customHeight="1" x14ac:dyDescent="0.3">
      <c r="B499" s="17"/>
      <c r="C499" s="98" t="s">
        <v>820</v>
      </c>
      <c r="D499" s="98" t="s">
        <v>84</v>
      </c>
      <c r="E499" s="99" t="s">
        <v>821</v>
      </c>
      <c r="F499" s="100" t="s">
        <v>822</v>
      </c>
      <c r="G499" s="101" t="s">
        <v>189</v>
      </c>
      <c r="H499" s="102">
        <v>1.054</v>
      </c>
      <c r="I499" s="115"/>
      <c r="J499" s="103">
        <f>ROUND(I499*H499,2)</f>
        <v>0</v>
      </c>
      <c r="K499" s="100" t="s">
        <v>86</v>
      </c>
      <c r="L499" s="17"/>
      <c r="M499" s="104" t="s">
        <v>1</v>
      </c>
      <c r="N499" s="105" t="s">
        <v>34</v>
      </c>
      <c r="O499" s="18"/>
      <c r="P499" s="106">
        <f>O499*H499</f>
        <v>0</v>
      </c>
      <c r="Q499" s="106">
        <v>1.3999999999999999E-4</v>
      </c>
      <c r="R499" s="106">
        <f>Q499*H499</f>
        <v>1.4756E-4</v>
      </c>
      <c r="S499" s="106">
        <v>0</v>
      </c>
      <c r="T499" s="107">
        <f>S499*H499</f>
        <v>0</v>
      </c>
      <c r="AR499" s="6" t="s">
        <v>194</v>
      </c>
      <c r="AT499" s="6" t="s">
        <v>84</v>
      </c>
      <c r="AU499" s="6" t="s">
        <v>48</v>
      </c>
      <c r="AY499" s="6" t="s">
        <v>81</v>
      </c>
      <c r="BE499" s="108">
        <f>IF(N499="základní",J499,0)</f>
        <v>0</v>
      </c>
      <c r="BF499" s="108">
        <f>IF(N499="snížená",J499,0)</f>
        <v>0</v>
      </c>
      <c r="BG499" s="108">
        <f>IF(N499="zákl. přenesená",J499,0)</f>
        <v>0</v>
      </c>
      <c r="BH499" s="108">
        <f>IF(N499="sníž. přenesená",J499,0)</f>
        <v>0</v>
      </c>
      <c r="BI499" s="108">
        <f>IF(N499="nulová",J499,0)</f>
        <v>0</v>
      </c>
      <c r="BJ499" s="6" t="s">
        <v>47</v>
      </c>
      <c r="BK499" s="108">
        <f>ROUND(I499*H499,2)</f>
        <v>0</v>
      </c>
      <c r="BL499" s="6" t="s">
        <v>194</v>
      </c>
      <c r="BM499" s="6" t="s">
        <v>823</v>
      </c>
    </row>
    <row r="500" spans="2:65" s="20" customFormat="1" ht="25.5" customHeight="1" x14ac:dyDescent="0.3">
      <c r="B500" s="17"/>
      <c r="C500" s="98" t="s">
        <v>824</v>
      </c>
      <c r="D500" s="98" t="s">
        <v>84</v>
      </c>
      <c r="E500" s="99" t="s">
        <v>825</v>
      </c>
      <c r="F500" s="100" t="s">
        <v>826</v>
      </c>
      <c r="G500" s="101" t="s">
        <v>280</v>
      </c>
      <c r="H500" s="102">
        <v>1</v>
      </c>
      <c r="I500" s="115"/>
      <c r="J500" s="103">
        <f>ROUND(I500*H500,2)</f>
        <v>0</v>
      </c>
      <c r="K500" s="100" t="s">
        <v>86</v>
      </c>
      <c r="L500" s="17"/>
      <c r="M500" s="104" t="s">
        <v>1</v>
      </c>
      <c r="N500" s="105" t="s">
        <v>34</v>
      </c>
      <c r="O500" s="18"/>
      <c r="P500" s="106">
        <f>O500*H500</f>
        <v>0</v>
      </c>
      <c r="Q500" s="106">
        <v>2.0000000000000002E-5</v>
      </c>
      <c r="R500" s="106">
        <f>Q500*H500</f>
        <v>2.0000000000000002E-5</v>
      </c>
      <c r="S500" s="106">
        <v>0</v>
      </c>
      <c r="T500" s="107">
        <f>S500*H500</f>
        <v>0</v>
      </c>
      <c r="AR500" s="6" t="s">
        <v>194</v>
      </c>
      <c r="AT500" s="6" t="s">
        <v>84</v>
      </c>
      <c r="AU500" s="6" t="s">
        <v>48</v>
      </c>
      <c r="AY500" s="6" t="s">
        <v>81</v>
      </c>
      <c r="BE500" s="108">
        <f>IF(N500="základní",J500,0)</f>
        <v>0</v>
      </c>
      <c r="BF500" s="108">
        <f>IF(N500="snížená",J500,0)</f>
        <v>0</v>
      </c>
      <c r="BG500" s="108">
        <f>IF(N500="zákl. přenesená",J500,0)</f>
        <v>0</v>
      </c>
      <c r="BH500" s="108">
        <f>IF(N500="sníž. přenesená",J500,0)</f>
        <v>0</v>
      </c>
      <c r="BI500" s="108">
        <f>IF(N500="nulová",J500,0)</f>
        <v>0</v>
      </c>
      <c r="BJ500" s="6" t="s">
        <v>47</v>
      </c>
      <c r="BK500" s="108">
        <f>ROUND(I500*H500,2)</f>
        <v>0</v>
      </c>
      <c r="BL500" s="6" t="s">
        <v>194</v>
      </c>
      <c r="BM500" s="6" t="s">
        <v>827</v>
      </c>
    </row>
    <row r="501" spans="2:65" s="20" customFormat="1" ht="16.5" customHeight="1" x14ac:dyDescent="0.3">
      <c r="B501" s="17"/>
      <c r="C501" s="98" t="s">
        <v>828</v>
      </c>
      <c r="D501" s="98" t="s">
        <v>84</v>
      </c>
      <c r="E501" s="99" t="s">
        <v>829</v>
      </c>
      <c r="F501" s="100" t="s">
        <v>830</v>
      </c>
      <c r="G501" s="101" t="s">
        <v>189</v>
      </c>
      <c r="H501" s="102">
        <v>67.540000000000006</v>
      </c>
      <c r="I501" s="115"/>
      <c r="J501" s="103">
        <f>ROUND(I501*H501,2)</f>
        <v>0</v>
      </c>
      <c r="K501" s="100" t="s">
        <v>86</v>
      </c>
      <c r="L501" s="17"/>
      <c r="M501" s="104" t="s">
        <v>1</v>
      </c>
      <c r="N501" s="105" t="s">
        <v>34</v>
      </c>
      <c r="O501" s="18"/>
      <c r="P501" s="106">
        <f>O501*H501</f>
        <v>0</v>
      </c>
      <c r="Q501" s="106">
        <v>1.6000000000000001E-4</v>
      </c>
      <c r="R501" s="106">
        <f>Q501*H501</f>
        <v>1.0806400000000002E-2</v>
      </c>
      <c r="S501" s="106">
        <v>0</v>
      </c>
      <c r="T501" s="107">
        <f>S501*H501</f>
        <v>0</v>
      </c>
      <c r="AR501" s="6" t="s">
        <v>194</v>
      </c>
      <c r="AT501" s="6" t="s">
        <v>84</v>
      </c>
      <c r="AU501" s="6" t="s">
        <v>48</v>
      </c>
      <c r="AY501" s="6" t="s">
        <v>81</v>
      </c>
      <c r="BE501" s="108">
        <f>IF(N501="základní",J501,0)</f>
        <v>0</v>
      </c>
      <c r="BF501" s="108">
        <f>IF(N501="snížená",J501,0)</f>
        <v>0</v>
      </c>
      <c r="BG501" s="108">
        <f>IF(N501="zákl. přenesená",J501,0)</f>
        <v>0</v>
      </c>
      <c r="BH501" s="108">
        <f>IF(N501="sníž. přenesená",J501,0)</f>
        <v>0</v>
      </c>
      <c r="BI501" s="108">
        <f>IF(N501="nulová",J501,0)</f>
        <v>0</v>
      </c>
      <c r="BJ501" s="6" t="s">
        <v>47</v>
      </c>
      <c r="BK501" s="108">
        <f>ROUND(I501*H501,2)</f>
        <v>0</v>
      </c>
      <c r="BL501" s="6" t="s">
        <v>194</v>
      </c>
      <c r="BM501" s="6" t="s">
        <v>831</v>
      </c>
    </row>
    <row r="502" spans="2:65" s="20" customFormat="1" ht="24" x14ac:dyDescent="0.3">
      <c r="B502" s="17"/>
      <c r="D502" s="109" t="s">
        <v>88</v>
      </c>
      <c r="F502" s="110" t="s">
        <v>832</v>
      </c>
      <c r="L502" s="17"/>
      <c r="M502" s="111"/>
      <c r="N502" s="18"/>
      <c r="O502" s="18"/>
      <c r="P502" s="18"/>
      <c r="Q502" s="18"/>
      <c r="R502" s="18"/>
      <c r="S502" s="18"/>
      <c r="T502" s="30"/>
      <c r="AT502" s="6" t="s">
        <v>88</v>
      </c>
      <c r="AU502" s="6" t="s">
        <v>48</v>
      </c>
    </row>
    <row r="503" spans="2:65" s="86" customFormat="1" ht="29.85" customHeight="1" x14ac:dyDescent="0.35">
      <c r="B503" s="85"/>
      <c r="D503" s="87" t="s">
        <v>44</v>
      </c>
      <c r="E503" s="96" t="s">
        <v>833</v>
      </c>
      <c r="F503" s="96" t="s">
        <v>834</v>
      </c>
      <c r="J503" s="97">
        <f>BK503</f>
        <v>0</v>
      </c>
      <c r="L503" s="85"/>
      <c r="M503" s="90"/>
      <c r="N503" s="91"/>
      <c r="O503" s="91"/>
      <c r="P503" s="92">
        <f>SUM(P504:P507)</f>
        <v>0</v>
      </c>
      <c r="Q503" s="91"/>
      <c r="R503" s="92">
        <f>SUM(R504:R507)</f>
        <v>2.409758E-2</v>
      </c>
      <c r="S503" s="91"/>
      <c r="T503" s="93">
        <f>SUM(T504:T507)</f>
        <v>0</v>
      </c>
      <c r="AR503" s="87" t="s">
        <v>48</v>
      </c>
      <c r="AT503" s="94" t="s">
        <v>44</v>
      </c>
      <c r="AU503" s="94" t="s">
        <v>47</v>
      </c>
      <c r="AY503" s="87" t="s">
        <v>81</v>
      </c>
      <c r="BK503" s="95">
        <f>SUM(BK504:BK507)</f>
        <v>0</v>
      </c>
    </row>
    <row r="504" spans="2:65" s="20" customFormat="1" ht="25.5" customHeight="1" x14ac:dyDescent="0.3">
      <c r="B504" s="17"/>
      <c r="C504" s="98" t="s">
        <v>835</v>
      </c>
      <c r="D504" s="98" t="s">
        <v>84</v>
      </c>
      <c r="E504" s="99" t="s">
        <v>836</v>
      </c>
      <c r="F504" s="100" t="s">
        <v>837</v>
      </c>
      <c r="G504" s="101" t="s">
        <v>189</v>
      </c>
      <c r="H504" s="102">
        <v>92.683000000000007</v>
      </c>
      <c r="I504" s="115"/>
      <c r="J504" s="103">
        <f>ROUND(I504*H504,2)</f>
        <v>0</v>
      </c>
      <c r="K504" s="100" t="s">
        <v>86</v>
      </c>
      <c r="L504" s="17"/>
      <c r="M504" s="104" t="s">
        <v>1</v>
      </c>
      <c r="N504" s="105" t="s">
        <v>34</v>
      </c>
      <c r="O504" s="18"/>
      <c r="P504" s="106">
        <f>O504*H504</f>
        <v>0</v>
      </c>
      <c r="Q504" s="106">
        <v>2.5999999999999998E-4</v>
      </c>
      <c r="R504" s="106">
        <f>Q504*H504</f>
        <v>2.409758E-2</v>
      </c>
      <c r="S504" s="106">
        <v>0</v>
      </c>
      <c r="T504" s="107">
        <f>S504*H504</f>
        <v>0</v>
      </c>
      <c r="AR504" s="6" t="s">
        <v>194</v>
      </c>
      <c r="AT504" s="6" t="s">
        <v>84</v>
      </c>
      <c r="AU504" s="6" t="s">
        <v>48</v>
      </c>
      <c r="AY504" s="6" t="s">
        <v>81</v>
      </c>
      <c r="BE504" s="108">
        <f>IF(N504="základní",J504,0)</f>
        <v>0</v>
      </c>
      <c r="BF504" s="108">
        <f>IF(N504="snížená",J504,0)</f>
        <v>0</v>
      </c>
      <c r="BG504" s="108">
        <f>IF(N504="zákl. přenesená",J504,0)</f>
        <v>0</v>
      </c>
      <c r="BH504" s="108">
        <f>IF(N504="sníž. přenesená",J504,0)</f>
        <v>0</v>
      </c>
      <c r="BI504" s="108">
        <f>IF(N504="nulová",J504,0)</f>
        <v>0</v>
      </c>
      <c r="BJ504" s="6" t="s">
        <v>47</v>
      </c>
      <c r="BK504" s="108">
        <f>ROUND(I504*H504,2)</f>
        <v>0</v>
      </c>
      <c r="BL504" s="6" t="s">
        <v>194</v>
      </c>
      <c r="BM504" s="6" t="s">
        <v>838</v>
      </c>
    </row>
    <row r="505" spans="2:65" s="117" customFormat="1" x14ac:dyDescent="0.3">
      <c r="B505" s="116"/>
      <c r="D505" s="109" t="s">
        <v>134</v>
      </c>
      <c r="E505" s="123" t="s">
        <v>1</v>
      </c>
      <c r="F505" s="118" t="s">
        <v>839</v>
      </c>
      <c r="H505" s="119">
        <v>42.683</v>
      </c>
      <c r="L505" s="116"/>
      <c r="M505" s="120"/>
      <c r="N505" s="121"/>
      <c r="O505" s="121"/>
      <c r="P505" s="121"/>
      <c r="Q505" s="121"/>
      <c r="R505" s="121"/>
      <c r="S505" s="121"/>
      <c r="T505" s="122"/>
      <c r="AT505" s="123" t="s">
        <v>134</v>
      </c>
      <c r="AU505" s="123" t="s">
        <v>48</v>
      </c>
      <c r="AV505" s="117" t="s">
        <v>48</v>
      </c>
      <c r="AW505" s="117" t="s">
        <v>27</v>
      </c>
      <c r="AX505" s="117" t="s">
        <v>45</v>
      </c>
      <c r="AY505" s="123" t="s">
        <v>81</v>
      </c>
    </row>
    <row r="506" spans="2:65" s="117" customFormat="1" x14ac:dyDescent="0.3">
      <c r="B506" s="116"/>
      <c r="D506" s="109" t="s">
        <v>134</v>
      </c>
      <c r="E506" s="123" t="s">
        <v>1</v>
      </c>
      <c r="F506" s="118" t="s">
        <v>840</v>
      </c>
      <c r="H506" s="119">
        <v>50</v>
      </c>
      <c r="L506" s="116"/>
      <c r="M506" s="120"/>
      <c r="N506" s="121"/>
      <c r="O506" s="121"/>
      <c r="P506" s="121"/>
      <c r="Q506" s="121"/>
      <c r="R506" s="121"/>
      <c r="S506" s="121"/>
      <c r="T506" s="122"/>
      <c r="AT506" s="123" t="s">
        <v>134</v>
      </c>
      <c r="AU506" s="123" t="s">
        <v>48</v>
      </c>
      <c r="AV506" s="117" t="s">
        <v>48</v>
      </c>
      <c r="AW506" s="117" t="s">
        <v>27</v>
      </c>
      <c r="AX506" s="117" t="s">
        <v>45</v>
      </c>
      <c r="AY506" s="123" t="s">
        <v>81</v>
      </c>
    </row>
    <row r="507" spans="2:65" s="125" customFormat="1" x14ac:dyDescent="0.3">
      <c r="B507" s="124"/>
      <c r="D507" s="109" t="s">
        <v>134</v>
      </c>
      <c r="E507" s="126" t="s">
        <v>1</v>
      </c>
      <c r="F507" s="127" t="s">
        <v>169</v>
      </c>
      <c r="H507" s="128">
        <v>92.683000000000007</v>
      </c>
      <c r="L507" s="124"/>
      <c r="M507" s="129"/>
      <c r="N507" s="130"/>
      <c r="O507" s="130"/>
      <c r="P507" s="130"/>
      <c r="Q507" s="130"/>
      <c r="R507" s="130"/>
      <c r="S507" s="130"/>
      <c r="T507" s="131"/>
      <c r="AT507" s="126" t="s">
        <v>134</v>
      </c>
      <c r="AU507" s="126" t="s">
        <v>48</v>
      </c>
      <c r="AV507" s="125" t="s">
        <v>90</v>
      </c>
      <c r="AW507" s="125" t="s">
        <v>27</v>
      </c>
      <c r="AX507" s="125" t="s">
        <v>47</v>
      </c>
      <c r="AY507" s="126" t="s">
        <v>81</v>
      </c>
    </row>
    <row r="508" spans="2:65" s="86" customFormat="1" ht="37.35" customHeight="1" x14ac:dyDescent="0.35">
      <c r="B508" s="85"/>
      <c r="D508" s="87" t="s">
        <v>44</v>
      </c>
      <c r="E508" s="88" t="s">
        <v>841</v>
      </c>
      <c r="F508" s="88" t="s">
        <v>842</v>
      </c>
      <c r="J508" s="89">
        <f>BK508</f>
        <v>0</v>
      </c>
      <c r="L508" s="85"/>
      <c r="M508" s="90"/>
      <c r="N508" s="91"/>
      <c r="O508" s="91"/>
      <c r="P508" s="92">
        <f>SUM(P509:P510)</f>
        <v>0</v>
      </c>
      <c r="Q508" s="91"/>
      <c r="R508" s="92">
        <f>SUM(R509:R510)</f>
        <v>0</v>
      </c>
      <c r="S508" s="91"/>
      <c r="T508" s="93">
        <f>SUM(T509:T510)</f>
        <v>0</v>
      </c>
      <c r="AR508" s="87" t="s">
        <v>90</v>
      </c>
      <c r="AT508" s="94" t="s">
        <v>44</v>
      </c>
      <c r="AU508" s="94" t="s">
        <v>45</v>
      </c>
      <c r="AY508" s="87" t="s">
        <v>81</v>
      </c>
      <c r="BK508" s="95">
        <f>SUM(BK509:BK510)</f>
        <v>0</v>
      </c>
    </row>
    <row r="509" spans="2:65" s="20" customFormat="1" ht="25.5" customHeight="1" x14ac:dyDescent="0.3">
      <c r="B509" s="17"/>
      <c r="C509" s="98" t="s">
        <v>843</v>
      </c>
      <c r="D509" s="98" t="s">
        <v>84</v>
      </c>
      <c r="E509" s="99" t="s">
        <v>844</v>
      </c>
      <c r="F509" s="100" t="s">
        <v>845</v>
      </c>
      <c r="G509" s="101" t="s">
        <v>846</v>
      </c>
      <c r="H509" s="102">
        <v>100</v>
      </c>
      <c r="I509" s="115"/>
      <c r="J509" s="103">
        <f>ROUND(I509*H509,2)</f>
        <v>0</v>
      </c>
      <c r="K509" s="100" t="s">
        <v>86</v>
      </c>
      <c r="L509" s="17"/>
      <c r="M509" s="104" t="s">
        <v>1</v>
      </c>
      <c r="N509" s="105" t="s">
        <v>34</v>
      </c>
      <c r="O509" s="18"/>
      <c r="P509" s="106">
        <f>O509*H509</f>
        <v>0</v>
      </c>
      <c r="Q509" s="106">
        <v>0</v>
      </c>
      <c r="R509" s="106">
        <f>Q509*H509</f>
        <v>0</v>
      </c>
      <c r="S509" s="106">
        <v>0</v>
      </c>
      <c r="T509" s="107">
        <f>S509*H509</f>
        <v>0</v>
      </c>
      <c r="AR509" s="6" t="s">
        <v>847</v>
      </c>
      <c r="AT509" s="6" t="s">
        <v>84</v>
      </c>
      <c r="AU509" s="6" t="s">
        <v>47</v>
      </c>
      <c r="AY509" s="6" t="s">
        <v>81</v>
      </c>
      <c r="BE509" s="108">
        <f>IF(N509="základní",J509,0)</f>
        <v>0</v>
      </c>
      <c r="BF509" s="108">
        <f>IF(N509="snížená",J509,0)</f>
        <v>0</v>
      </c>
      <c r="BG509" s="108">
        <f>IF(N509="zákl. přenesená",J509,0)</f>
        <v>0</v>
      </c>
      <c r="BH509" s="108">
        <f>IF(N509="sníž. přenesená",J509,0)</f>
        <v>0</v>
      </c>
      <c r="BI509" s="108">
        <f>IF(N509="nulová",J509,0)</f>
        <v>0</v>
      </c>
      <c r="BJ509" s="6" t="s">
        <v>47</v>
      </c>
      <c r="BK509" s="108">
        <f>ROUND(I509*H509,2)</f>
        <v>0</v>
      </c>
      <c r="BL509" s="6" t="s">
        <v>847</v>
      </c>
      <c r="BM509" s="6" t="s">
        <v>848</v>
      </c>
    </row>
    <row r="510" spans="2:65" s="20" customFormat="1" ht="24" x14ac:dyDescent="0.3">
      <c r="B510" s="17"/>
      <c r="D510" s="109" t="s">
        <v>88</v>
      </c>
      <c r="F510" s="110" t="s">
        <v>849</v>
      </c>
      <c r="L510" s="17"/>
      <c r="M510" s="111"/>
      <c r="N510" s="18"/>
      <c r="O510" s="18"/>
      <c r="P510" s="18"/>
      <c r="Q510" s="18"/>
      <c r="R510" s="18"/>
      <c r="S510" s="18"/>
      <c r="T510" s="30"/>
      <c r="AT510" s="6" t="s">
        <v>88</v>
      </c>
      <c r="AU510" s="6" t="s">
        <v>47</v>
      </c>
    </row>
    <row r="511" spans="2:65" s="86" customFormat="1" ht="37.35" customHeight="1" x14ac:dyDescent="0.35">
      <c r="B511" s="85"/>
      <c r="D511" s="87" t="s">
        <v>44</v>
      </c>
      <c r="E511" s="88" t="s">
        <v>78</v>
      </c>
      <c r="F511" s="88" t="s">
        <v>79</v>
      </c>
      <c r="J511" s="89">
        <f>BK511</f>
        <v>0</v>
      </c>
      <c r="L511" s="85"/>
      <c r="M511" s="90"/>
      <c r="N511" s="91"/>
      <c r="O511" s="91"/>
      <c r="P511" s="92">
        <f>P512</f>
        <v>0</v>
      </c>
      <c r="Q511" s="91"/>
      <c r="R511" s="92">
        <f>R512</f>
        <v>0</v>
      </c>
      <c r="S511" s="91"/>
      <c r="T511" s="93">
        <f>T512</f>
        <v>0</v>
      </c>
      <c r="AR511" s="87" t="s">
        <v>80</v>
      </c>
      <c r="AT511" s="94" t="s">
        <v>44</v>
      </c>
      <c r="AU511" s="94" t="s">
        <v>45</v>
      </c>
      <c r="AY511" s="87" t="s">
        <v>81</v>
      </c>
      <c r="BK511" s="95">
        <f>BK512</f>
        <v>0</v>
      </c>
    </row>
    <row r="512" spans="2:65" s="86" customFormat="1" ht="19.95" customHeight="1" x14ac:dyDescent="0.35">
      <c r="B512" s="85"/>
      <c r="D512" s="87" t="s">
        <v>44</v>
      </c>
      <c r="E512" s="96" t="s">
        <v>82</v>
      </c>
      <c r="F512" s="96" t="s">
        <v>83</v>
      </c>
      <c r="J512" s="97">
        <f>BK512</f>
        <v>0</v>
      </c>
      <c r="L512" s="85"/>
      <c r="M512" s="90"/>
      <c r="N512" s="91"/>
      <c r="O512" s="91"/>
      <c r="P512" s="92">
        <f>SUM(P513:P514)</f>
        <v>0</v>
      </c>
      <c r="Q512" s="91"/>
      <c r="R512" s="92">
        <f>SUM(R513:R514)</f>
        <v>0</v>
      </c>
      <c r="S512" s="91"/>
      <c r="T512" s="93">
        <f>SUM(T513:T514)</f>
        <v>0</v>
      </c>
      <c r="AR512" s="87" t="s">
        <v>80</v>
      </c>
      <c r="AT512" s="94" t="s">
        <v>44</v>
      </c>
      <c r="AU512" s="94" t="s">
        <v>47</v>
      </c>
      <c r="AY512" s="87" t="s">
        <v>81</v>
      </c>
      <c r="BK512" s="95">
        <f>SUM(BK513:BK514)</f>
        <v>0</v>
      </c>
    </row>
    <row r="513" spans="2:65" s="20" customFormat="1" ht="16.5" customHeight="1" x14ac:dyDescent="0.3">
      <c r="B513" s="17"/>
      <c r="C513" s="98" t="s">
        <v>850</v>
      </c>
      <c r="D513" s="98" t="s">
        <v>84</v>
      </c>
      <c r="E513" s="99" t="s">
        <v>851</v>
      </c>
      <c r="F513" s="100" t="s">
        <v>852</v>
      </c>
      <c r="G513" s="101" t="s">
        <v>85</v>
      </c>
      <c r="H513" s="102">
        <v>1</v>
      </c>
      <c r="I513" s="115"/>
      <c r="J513" s="103">
        <f>ROUND(I513*H513,2)</f>
        <v>0</v>
      </c>
      <c r="K513" s="100" t="s">
        <v>86</v>
      </c>
      <c r="L513" s="17"/>
      <c r="M513" s="104" t="s">
        <v>1</v>
      </c>
      <c r="N513" s="105" t="s">
        <v>34</v>
      </c>
      <c r="O513" s="18"/>
      <c r="P513" s="106">
        <f>O513*H513</f>
        <v>0</v>
      </c>
      <c r="Q513" s="106">
        <v>0</v>
      </c>
      <c r="R513" s="106">
        <f>Q513*H513</f>
        <v>0</v>
      </c>
      <c r="S513" s="106">
        <v>0</v>
      </c>
      <c r="T513" s="107">
        <f>S513*H513</f>
        <v>0</v>
      </c>
      <c r="AR513" s="6" t="s">
        <v>87</v>
      </c>
      <c r="AT513" s="6" t="s">
        <v>84</v>
      </c>
      <c r="AU513" s="6" t="s">
        <v>48</v>
      </c>
      <c r="AY513" s="6" t="s">
        <v>81</v>
      </c>
      <c r="BE513" s="108">
        <f>IF(N513="základní",J513,0)</f>
        <v>0</v>
      </c>
      <c r="BF513" s="108">
        <f>IF(N513="snížená",J513,0)</f>
        <v>0</v>
      </c>
      <c r="BG513" s="108">
        <f>IF(N513="zákl. přenesená",J513,0)</f>
        <v>0</v>
      </c>
      <c r="BH513" s="108">
        <f>IF(N513="sníž. přenesená",J513,0)</f>
        <v>0</v>
      </c>
      <c r="BI513" s="108">
        <f>IF(N513="nulová",J513,0)</f>
        <v>0</v>
      </c>
      <c r="BJ513" s="6" t="s">
        <v>47</v>
      </c>
      <c r="BK513" s="108">
        <f>ROUND(I513*H513,2)</f>
        <v>0</v>
      </c>
      <c r="BL513" s="6" t="s">
        <v>87</v>
      </c>
      <c r="BM513" s="6" t="s">
        <v>853</v>
      </c>
    </row>
    <row r="514" spans="2:65" s="20" customFormat="1" ht="36" x14ac:dyDescent="0.3">
      <c r="B514" s="17"/>
      <c r="D514" s="109" t="s">
        <v>88</v>
      </c>
      <c r="F514" s="110" t="s">
        <v>854</v>
      </c>
      <c r="L514" s="17"/>
      <c r="M514" s="112"/>
      <c r="N514" s="113"/>
      <c r="O514" s="113"/>
      <c r="P514" s="113"/>
      <c r="Q514" s="113"/>
      <c r="R514" s="113"/>
      <c r="S514" s="113"/>
      <c r="T514" s="114"/>
      <c r="AT514" s="6" t="s">
        <v>88</v>
      </c>
      <c r="AU514" s="6" t="s">
        <v>48</v>
      </c>
    </row>
    <row r="515" spans="2:65" s="20" customFormat="1" ht="6.9" customHeight="1" x14ac:dyDescent="0.3">
      <c r="B515" s="22"/>
      <c r="C515" s="23"/>
      <c r="D515" s="23"/>
      <c r="E515" s="23"/>
      <c r="F515" s="23"/>
      <c r="G515" s="23"/>
      <c r="H515" s="23"/>
      <c r="I515" s="23"/>
      <c r="J515" s="23"/>
      <c r="K515" s="23"/>
      <c r="L515" s="17"/>
    </row>
  </sheetData>
  <sheetProtection algorithmName="SHA-512" hashValue="EOSRsSQlXEHFiV3s0lz7cx6ZkRItxf6n70jqlT5Ibg3E/TUkRDonGJoA476KlRaXu9HWqttblQuDfX1CRdG4XA==" saltValue="UP2R6Z7tPZrLoRVbc+XmcA==" spinCount="100000" sheet="1" objects="1" scenarios="1" sort="0" autoFilter="0"/>
  <autoFilter ref="C100:K514" xr:uid="{00000000-0009-0000-0000-000000000000}"/>
  <mergeCells count="10">
    <mergeCell ref="J51:J52"/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000-000000000000}"/>
    <hyperlink ref="G1:H1" location="C54" display="2) Rekapitulace" xr:uid="{00000000-0004-0000-0000-000001000000}"/>
    <hyperlink ref="J1" location="C100" display="3) Soupis prací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16"/>
  <sheetViews>
    <sheetView showGridLines="0" zoomScaleNormal="100" workbookViewId="0"/>
  </sheetViews>
  <sheetFormatPr defaultColWidth="9.28515625" defaultRowHeight="12" x14ac:dyDescent="0.3"/>
  <cols>
    <col min="1" max="1" width="8.28515625" style="149" customWidth="1"/>
    <col min="2" max="2" width="1.7109375" style="149" customWidth="1"/>
    <col min="3" max="4" width="5" style="149" customWidth="1"/>
    <col min="5" max="5" width="11.7109375" style="149" customWidth="1"/>
    <col min="6" max="6" width="9.140625" style="149" customWidth="1"/>
    <col min="7" max="7" width="5" style="149" customWidth="1"/>
    <col min="8" max="8" width="77.85546875" style="149" customWidth="1"/>
    <col min="9" max="10" width="20" style="149" customWidth="1"/>
    <col min="11" max="11" width="1.7109375" style="149" customWidth="1"/>
    <col min="12" max="16384" width="9.28515625" style="5"/>
  </cols>
  <sheetData>
    <row r="1" spans="2:11" ht="37.5" customHeight="1" x14ac:dyDescent="0.3"/>
    <row r="2" spans="2:11" ht="7.5" customHeight="1" x14ac:dyDescent="0.3">
      <c r="B2" s="150"/>
      <c r="C2" s="151"/>
      <c r="D2" s="151"/>
      <c r="E2" s="151"/>
      <c r="F2" s="151"/>
      <c r="G2" s="151"/>
      <c r="H2" s="151"/>
      <c r="I2" s="151"/>
      <c r="J2" s="151"/>
      <c r="K2" s="152"/>
    </row>
    <row r="3" spans="2:11" s="153" customFormat="1" ht="45" customHeight="1" x14ac:dyDescent="0.3">
      <c r="B3" s="154"/>
      <c r="C3" s="245" t="s">
        <v>857</v>
      </c>
      <c r="D3" s="245"/>
      <c r="E3" s="245"/>
      <c r="F3" s="245"/>
      <c r="G3" s="245"/>
      <c r="H3" s="245"/>
      <c r="I3" s="245"/>
      <c r="J3" s="245"/>
      <c r="K3" s="155"/>
    </row>
    <row r="4" spans="2:11" ht="25.5" customHeight="1" x14ac:dyDescent="0.3">
      <c r="B4" s="156"/>
      <c r="C4" s="249" t="s">
        <v>858</v>
      </c>
      <c r="D4" s="249"/>
      <c r="E4" s="249"/>
      <c r="F4" s="249"/>
      <c r="G4" s="249"/>
      <c r="H4" s="249"/>
      <c r="I4" s="249"/>
      <c r="J4" s="249"/>
      <c r="K4" s="157"/>
    </row>
    <row r="5" spans="2:11" ht="5.25" customHeight="1" x14ac:dyDescent="0.3">
      <c r="B5" s="156"/>
      <c r="C5" s="158"/>
      <c r="D5" s="158"/>
      <c r="E5" s="158"/>
      <c r="F5" s="158"/>
      <c r="G5" s="158"/>
      <c r="H5" s="158"/>
      <c r="I5" s="158"/>
      <c r="J5" s="158"/>
      <c r="K5" s="157"/>
    </row>
    <row r="6" spans="2:11" ht="15" customHeight="1" x14ac:dyDescent="0.3">
      <c r="B6" s="156"/>
      <c r="C6" s="247" t="s">
        <v>859</v>
      </c>
      <c r="D6" s="247"/>
      <c r="E6" s="247"/>
      <c r="F6" s="247"/>
      <c r="G6" s="247"/>
      <c r="H6" s="247"/>
      <c r="I6" s="247"/>
      <c r="J6" s="247"/>
      <c r="K6" s="157"/>
    </row>
    <row r="7" spans="2:11" ht="15" customHeight="1" x14ac:dyDescent="0.3">
      <c r="B7" s="159"/>
      <c r="C7" s="247" t="s">
        <v>860</v>
      </c>
      <c r="D7" s="247"/>
      <c r="E7" s="247"/>
      <c r="F7" s="247"/>
      <c r="G7" s="247"/>
      <c r="H7" s="247"/>
      <c r="I7" s="247"/>
      <c r="J7" s="247"/>
      <c r="K7" s="157"/>
    </row>
    <row r="8" spans="2:11" ht="12.75" customHeight="1" x14ac:dyDescent="0.3">
      <c r="B8" s="159"/>
      <c r="C8" s="160"/>
      <c r="D8" s="160"/>
      <c r="E8" s="160"/>
      <c r="F8" s="160"/>
      <c r="G8" s="160"/>
      <c r="H8" s="160"/>
      <c r="I8" s="160"/>
      <c r="J8" s="160"/>
      <c r="K8" s="157"/>
    </row>
    <row r="9" spans="2:11" ht="15" customHeight="1" x14ac:dyDescent="0.3">
      <c r="B9" s="159"/>
      <c r="C9" s="247" t="s">
        <v>861</v>
      </c>
      <c r="D9" s="247"/>
      <c r="E9" s="247"/>
      <c r="F9" s="247"/>
      <c r="G9" s="247"/>
      <c r="H9" s="247"/>
      <c r="I9" s="247"/>
      <c r="J9" s="247"/>
      <c r="K9" s="157"/>
    </row>
    <row r="10" spans="2:11" ht="15" customHeight="1" x14ac:dyDescent="0.3">
      <c r="B10" s="159"/>
      <c r="C10" s="160"/>
      <c r="D10" s="247" t="s">
        <v>862</v>
      </c>
      <c r="E10" s="247"/>
      <c r="F10" s="247"/>
      <c r="G10" s="247"/>
      <c r="H10" s="247"/>
      <c r="I10" s="247"/>
      <c r="J10" s="247"/>
      <c r="K10" s="157"/>
    </row>
    <row r="11" spans="2:11" ht="15" customHeight="1" x14ac:dyDescent="0.3">
      <c r="B11" s="159"/>
      <c r="C11" s="161"/>
      <c r="D11" s="247" t="s">
        <v>863</v>
      </c>
      <c r="E11" s="247"/>
      <c r="F11" s="247"/>
      <c r="G11" s="247"/>
      <c r="H11" s="247"/>
      <c r="I11" s="247"/>
      <c r="J11" s="247"/>
      <c r="K11" s="157"/>
    </row>
    <row r="12" spans="2:11" ht="12.75" customHeight="1" x14ac:dyDescent="0.3">
      <c r="B12" s="159"/>
      <c r="C12" s="161"/>
      <c r="D12" s="161"/>
      <c r="E12" s="161"/>
      <c r="F12" s="161"/>
      <c r="G12" s="161"/>
      <c r="H12" s="161"/>
      <c r="I12" s="161"/>
      <c r="J12" s="161"/>
      <c r="K12" s="157"/>
    </row>
    <row r="13" spans="2:11" ht="15" customHeight="1" x14ac:dyDescent="0.3">
      <c r="B13" s="159"/>
      <c r="C13" s="161"/>
      <c r="D13" s="247" t="s">
        <v>864</v>
      </c>
      <c r="E13" s="247"/>
      <c r="F13" s="247"/>
      <c r="G13" s="247"/>
      <c r="H13" s="247"/>
      <c r="I13" s="247"/>
      <c r="J13" s="247"/>
      <c r="K13" s="157"/>
    </row>
    <row r="14" spans="2:11" ht="15" customHeight="1" x14ac:dyDescent="0.3">
      <c r="B14" s="159"/>
      <c r="C14" s="161"/>
      <c r="D14" s="247" t="s">
        <v>865</v>
      </c>
      <c r="E14" s="247"/>
      <c r="F14" s="247"/>
      <c r="G14" s="247"/>
      <c r="H14" s="247"/>
      <c r="I14" s="247"/>
      <c r="J14" s="247"/>
      <c r="K14" s="157"/>
    </row>
    <row r="15" spans="2:11" ht="15" customHeight="1" x14ac:dyDescent="0.3">
      <c r="B15" s="159"/>
      <c r="C15" s="161"/>
      <c r="D15" s="247" t="s">
        <v>866</v>
      </c>
      <c r="E15" s="247"/>
      <c r="F15" s="247"/>
      <c r="G15" s="247"/>
      <c r="H15" s="247"/>
      <c r="I15" s="247"/>
      <c r="J15" s="247"/>
      <c r="K15" s="157"/>
    </row>
    <row r="16" spans="2:11" ht="15" customHeight="1" x14ac:dyDescent="0.3">
      <c r="B16" s="159"/>
      <c r="C16" s="161"/>
      <c r="D16" s="161"/>
      <c r="E16" s="162" t="s">
        <v>49</v>
      </c>
      <c r="F16" s="247" t="s">
        <v>867</v>
      </c>
      <c r="G16" s="247"/>
      <c r="H16" s="247"/>
      <c r="I16" s="247"/>
      <c r="J16" s="247"/>
      <c r="K16" s="157"/>
    </row>
    <row r="17" spans="2:11" ht="15" customHeight="1" x14ac:dyDescent="0.3">
      <c r="B17" s="159"/>
      <c r="C17" s="161"/>
      <c r="D17" s="161"/>
      <c r="E17" s="162" t="s">
        <v>868</v>
      </c>
      <c r="F17" s="247" t="s">
        <v>869</v>
      </c>
      <c r="G17" s="247"/>
      <c r="H17" s="247"/>
      <c r="I17" s="247"/>
      <c r="J17" s="247"/>
      <c r="K17" s="157"/>
    </row>
    <row r="18" spans="2:11" ht="15" customHeight="1" x14ac:dyDescent="0.3">
      <c r="B18" s="159"/>
      <c r="C18" s="161"/>
      <c r="D18" s="161"/>
      <c r="E18" s="162" t="s">
        <v>870</v>
      </c>
      <c r="F18" s="247" t="s">
        <v>871</v>
      </c>
      <c r="G18" s="247"/>
      <c r="H18" s="247"/>
      <c r="I18" s="247"/>
      <c r="J18" s="247"/>
      <c r="K18" s="157"/>
    </row>
    <row r="19" spans="2:11" ht="15" customHeight="1" x14ac:dyDescent="0.3">
      <c r="B19" s="159"/>
      <c r="C19" s="161"/>
      <c r="D19" s="161"/>
      <c r="E19" s="162" t="s">
        <v>46</v>
      </c>
      <c r="F19" s="247" t="s">
        <v>872</v>
      </c>
      <c r="G19" s="247"/>
      <c r="H19" s="247"/>
      <c r="I19" s="247"/>
      <c r="J19" s="247"/>
      <c r="K19" s="157"/>
    </row>
    <row r="20" spans="2:11" ht="15" customHeight="1" x14ac:dyDescent="0.3">
      <c r="B20" s="159"/>
      <c r="C20" s="161"/>
      <c r="D20" s="161"/>
      <c r="E20" s="162" t="s">
        <v>855</v>
      </c>
      <c r="F20" s="247" t="s">
        <v>856</v>
      </c>
      <c r="G20" s="247"/>
      <c r="H20" s="247"/>
      <c r="I20" s="247"/>
      <c r="J20" s="247"/>
      <c r="K20" s="157"/>
    </row>
    <row r="21" spans="2:11" ht="15" customHeight="1" x14ac:dyDescent="0.3">
      <c r="B21" s="159"/>
      <c r="C21" s="161"/>
      <c r="D21" s="161"/>
      <c r="E21" s="162" t="s">
        <v>873</v>
      </c>
      <c r="F21" s="247" t="s">
        <v>874</v>
      </c>
      <c r="G21" s="247"/>
      <c r="H21" s="247"/>
      <c r="I21" s="247"/>
      <c r="J21" s="247"/>
      <c r="K21" s="157"/>
    </row>
    <row r="22" spans="2:11" ht="12.75" customHeight="1" x14ac:dyDescent="0.3">
      <c r="B22" s="159"/>
      <c r="C22" s="161"/>
      <c r="D22" s="161"/>
      <c r="E22" s="161"/>
      <c r="F22" s="161"/>
      <c r="G22" s="161"/>
      <c r="H22" s="161"/>
      <c r="I22" s="161"/>
      <c r="J22" s="161"/>
      <c r="K22" s="157"/>
    </row>
    <row r="23" spans="2:11" ht="15" customHeight="1" x14ac:dyDescent="0.3">
      <c r="B23" s="159"/>
      <c r="C23" s="247" t="s">
        <v>875</v>
      </c>
      <c r="D23" s="247"/>
      <c r="E23" s="247"/>
      <c r="F23" s="247"/>
      <c r="G23" s="247"/>
      <c r="H23" s="247"/>
      <c r="I23" s="247"/>
      <c r="J23" s="247"/>
      <c r="K23" s="157"/>
    </row>
    <row r="24" spans="2:11" ht="15" customHeight="1" x14ac:dyDescent="0.3">
      <c r="B24" s="159"/>
      <c r="C24" s="247" t="s">
        <v>876</v>
      </c>
      <c r="D24" s="247"/>
      <c r="E24" s="247"/>
      <c r="F24" s="247"/>
      <c r="G24" s="247"/>
      <c r="H24" s="247"/>
      <c r="I24" s="247"/>
      <c r="J24" s="247"/>
      <c r="K24" s="157"/>
    </row>
    <row r="25" spans="2:11" ht="15" customHeight="1" x14ac:dyDescent="0.3">
      <c r="B25" s="159"/>
      <c r="C25" s="160"/>
      <c r="D25" s="247" t="s">
        <v>877</v>
      </c>
      <c r="E25" s="247"/>
      <c r="F25" s="247"/>
      <c r="G25" s="247"/>
      <c r="H25" s="247"/>
      <c r="I25" s="247"/>
      <c r="J25" s="247"/>
      <c r="K25" s="157"/>
    </row>
    <row r="26" spans="2:11" ht="15" customHeight="1" x14ac:dyDescent="0.3">
      <c r="B26" s="159"/>
      <c r="C26" s="161"/>
      <c r="D26" s="247" t="s">
        <v>878</v>
      </c>
      <c r="E26" s="247"/>
      <c r="F26" s="247"/>
      <c r="G26" s="247"/>
      <c r="H26" s="247"/>
      <c r="I26" s="247"/>
      <c r="J26" s="247"/>
      <c r="K26" s="157"/>
    </row>
    <row r="27" spans="2:11" ht="12.75" customHeight="1" x14ac:dyDescent="0.3">
      <c r="B27" s="159"/>
      <c r="C27" s="161"/>
      <c r="D27" s="161"/>
      <c r="E27" s="161"/>
      <c r="F27" s="161"/>
      <c r="G27" s="161"/>
      <c r="H27" s="161"/>
      <c r="I27" s="161"/>
      <c r="J27" s="161"/>
      <c r="K27" s="157"/>
    </row>
    <row r="28" spans="2:11" ht="15" customHeight="1" x14ac:dyDescent="0.3">
      <c r="B28" s="159"/>
      <c r="C28" s="161"/>
      <c r="D28" s="247" t="s">
        <v>879</v>
      </c>
      <c r="E28" s="247"/>
      <c r="F28" s="247"/>
      <c r="G28" s="247"/>
      <c r="H28" s="247"/>
      <c r="I28" s="247"/>
      <c r="J28" s="247"/>
      <c r="K28" s="157"/>
    </row>
    <row r="29" spans="2:11" ht="15" customHeight="1" x14ac:dyDescent="0.3">
      <c r="B29" s="159"/>
      <c r="C29" s="161"/>
      <c r="D29" s="247" t="s">
        <v>880</v>
      </c>
      <c r="E29" s="247"/>
      <c r="F29" s="247"/>
      <c r="G29" s="247"/>
      <c r="H29" s="247"/>
      <c r="I29" s="247"/>
      <c r="J29" s="247"/>
      <c r="K29" s="157"/>
    </row>
    <row r="30" spans="2:11" ht="12.75" customHeight="1" x14ac:dyDescent="0.3">
      <c r="B30" s="159"/>
      <c r="C30" s="161"/>
      <c r="D30" s="161"/>
      <c r="E30" s="161"/>
      <c r="F30" s="161"/>
      <c r="G30" s="161"/>
      <c r="H30" s="161"/>
      <c r="I30" s="161"/>
      <c r="J30" s="161"/>
      <c r="K30" s="157"/>
    </row>
    <row r="31" spans="2:11" ht="15" customHeight="1" x14ac:dyDescent="0.3">
      <c r="B31" s="159"/>
      <c r="C31" s="161"/>
      <c r="D31" s="247" t="s">
        <v>881</v>
      </c>
      <c r="E31" s="247"/>
      <c r="F31" s="247"/>
      <c r="G31" s="247"/>
      <c r="H31" s="247"/>
      <c r="I31" s="247"/>
      <c r="J31" s="247"/>
      <c r="K31" s="157"/>
    </row>
    <row r="32" spans="2:11" ht="15" customHeight="1" x14ac:dyDescent="0.3">
      <c r="B32" s="159"/>
      <c r="C32" s="161"/>
      <c r="D32" s="247" t="s">
        <v>882</v>
      </c>
      <c r="E32" s="247"/>
      <c r="F32" s="247"/>
      <c r="G32" s="247"/>
      <c r="H32" s="247"/>
      <c r="I32" s="247"/>
      <c r="J32" s="247"/>
      <c r="K32" s="157"/>
    </row>
    <row r="33" spans="2:11" ht="15" customHeight="1" x14ac:dyDescent="0.3">
      <c r="B33" s="159"/>
      <c r="C33" s="161"/>
      <c r="D33" s="247" t="s">
        <v>883</v>
      </c>
      <c r="E33" s="247"/>
      <c r="F33" s="247"/>
      <c r="G33" s="247"/>
      <c r="H33" s="247"/>
      <c r="I33" s="247"/>
      <c r="J33" s="247"/>
      <c r="K33" s="157"/>
    </row>
    <row r="34" spans="2:11" ht="15" customHeight="1" x14ac:dyDescent="0.3">
      <c r="B34" s="159"/>
      <c r="C34" s="161"/>
      <c r="D34" s="160"/>
      <c r="E34" s="163" t="s">
        <v>65</v>
      </c>
      <c r="F34" s="160"/>
      <c r="G34" s="247" t="s">
        <v>884</v>
      </c>
      <c r="H34" s="247"/>
      <c r="I34" s="247"/>
      <c r="J34" s="247"/>
      <c r="K34" s="157"/>
    </row>
    <row r="35" spans="2:11" ht="30.75" customHeight="1" x14ac:dyDescent="0.3">
      <c r="B35" s="159"/>
      <c r="C35" s="161"/>
      <c r="D35" s="160"/>
      <c r="E35" s="163" t="s">
        <v>885</v>
      </c>
      <c r="F35" s="160"/>
      <c r="G35" s="247" t="s">
        <v>886</v>
      </c>
      <c r="H35" s="247"/>
      <c r="I35" s="247"/>
      <c r="J35" s="247"/>
      <c r="K35" s="157"/>
    </row>
    <row r="36" spans="2:11" ht="15" customHeight="1" x14ac:dyDescent="0.3">
      <c r="B36" s="159"/>
      <c r="C36" s="161"/>
      <c r="D36" s="160"/>
      <c r="E36" s="163" t="s">
        <v>42</v>
      </c>
      <c r="F36" s="160"/>
      <c r="G36" s="247" t="s">
        <v>887</v>
      </c>
      <c r="H36" s="247"/>
      <c r="I36" s="247"/>
      <c r="J36" s="247"/>
      <c r="K36" s="157"/>
    </row>
    <row r="37" spans="2:11" ht="15" customHeight="1" x14ac:dyDescent="0.3">
      <c r="B37" s="159"/>
      <c r="C37" s="161"/>
      <c r="D37" s="160"/>
      <c r="E37" s="163" t="s">
        <v>66</v>
      </c>
      <c r="F37" s="160"/>
      <c r="G37" s="247" t="s">
        <v>888</v>
      </c>
      <c r="H37" s="247"/>
      <c r="I37" s="247"/>
      <c r="J37" s="247"/>
      <c r="K37" s="157"/>
    </row>
    <row r="38" spans="2:11" ht="15" customHeight="1" x14ac:dyDescent="0.3">
      <c r="B38" s="159"/>
      <c r="C38" s="161"/>
      <c r="D38" s="160"/>
      <c r="E38" s="163" t="s">
        <v>67</v>
      </c>
      <c r="F38" s="160"/>
      <c r="G38" s="247" t="s">
        <v>889</v>
      </c>
      <c r="H38" s="247"/>
      <c r="I38" s="247"/>
      <c r="J38" s="247"/>
      <c r="K38" s="157"/>
    </row>
    <row r="39" spans="2:11" ht="15" customHeight="1" x14ac:dyDescent="0.3">
      <c r="B39" s="159"/>
      <c r="C39" s="161"/>
      <c r="D39" s="160"/>
      <c r="E39" s="163" t="s">
        <v>68</v>
      </c>
      <c r="F39" s="160"/>
      <c r="G39" s="247" t="s">
        <v>890</v>
      </c>
      <c r="H39" s="247"/>
      <c r="I39" s="247"/>
      <c r="J39" s="247"/>
      <c r="K39" s="157"/>
    </row>
    <row r="40" spans="2:11" ht="15" customHeight="1" x14ac:dyDescent="0.3">
      <c r="B40" s="159"/>
      <c r="C40" s="161"/>
      <c r="D40" s="160"/>
      <c r="E40" s="163" t="s">
        <v>891</v>
      </c>
      <c r="F40" s="160"/>
      <c r="G40" s="247" t="s">
        <v>892</v>
      </c>
      <c r="H40" s="247"/>
      <c r="I40" s="247"/>
      <c r="J40" s="247"/>
      <c r="K40" s="157"/>
    </row>
    <row r="41" spans="2:11" ht="15" customHeight="1" x14ac:dyDescent="0.3">
      <c r="B41" s="159"/>
      <c r="C41" s="161"/>
      <c r="D41" s="160"/>
      <c r="E41" s="163"/>
      <c r="F41" s="160"/>
      <c r="G41" s="247" t="s">
        <v>893</v>
      </c>
      <c r="H41" s="247"/>
      <c r="I41" s="247"/>
      <c r="J41" s="247"/>
      <c r="K41" s="157"/>
    </row>
    <row r="42" spans="2:11" ht="15" customHeight="1" x14ac:dyDescent="0.3">
      <c r="B42" s="159"/>
      <c r="C42" s="161"/>
      <c r="D42" s="160"/>
      <c r="E42" s="163" t="s">
        <v>894</v>
      </c>
      <c r="F42" s="160"/>
      <c r="G42" s="247" t="s">
        <v>895</v>
      </c>
      <c r="H42" s="247"/>
      <c r="I42" s="247"/>
      <c r="J42" s="247"/>
      <c r="K42" s="157"/>
    </row>
    <row r="43" spans="2:11" ht="15" customHeight="1" x14ac:dyDescent="0.3">
      <c r="B43" s="159"/>
      <c r="C43" s="161"/>
      <c r="D43" s="160"/>
      <c r="E43" s="163" t="s">
        <v>70</v>
      </c>
      <c r="F43" s="160"/>
      <c r="G43" s="247" t="s">
        <v>896</v>
      </c>
      <c r="H43" s="247"/>
      <c r="I43" s="247"/>
      <c r="J43" s="247"/>
      <c r="K43" s="157"/>
    </row>
    <row r="44" spans="2:11" ht="12.75" customHeight="1" x14ac:dyDescent="0.3">
      <c r="B44" s="159"/>
      <c r="C44" s="161"/>
      <c r="D44" s="160"/>
      <c r="E44" s="160"/>
      <c r="F44" s="160"/>
      <c r="G44" s="160"/>
      <c r="H44" s="160"/>
      <c r="I44" s="160"/>
      <c r="J44" s="160"/>
      <c r="K44" s="157"/>
    </row>
    <row r="45" spans="2:11" ht="15" customHeight="1" x14ac:dyDescent="0.3">
      <c r="B45" s="159"/>
      <c r="C45" s="161"/>
      <c r="D45" s="247" t="s">
        <v>897</v>
      </c>
      <c r="E45" s="247"/>
      <c r="F45" s="247"/>
      <c r="G45" s="247"/>
      <c r="H45" s="247"/>
      <c r="I45" s="247"/>
      <c r="J45" s="247"/>
      <c r="K45" s="157"/>
    </row>
    <row r="46" spans="2:11" ht="15" customHeight="1" x14ac:dyDescent="0.3">
      <c r="B46" s="159"/>
      <c r="C46" s="161"/>
      <c r="D46" s="161"/>
      <c r="E46" s="247" t="s">
        <v>898</v>
      </c>
      <c r="F46" s="247"/>
      <c r="G46" s="247"/>
      <c r="H46" s="247"/>
      <c r="I46" s="247"/>
      <c r="J46" s="247"/>
      <c r="K46" s="157"/>
    </row>
    <row r="47" spans="2:11" ht="15" customHeight="1" x14ac:dyDescent="0.3">
      <c r="B47" s="159"/>
      <c r="C47" s="161"/>
      <c r="D47" s="161"/>
      <c r="E47" s="247" t="s">
        <v>899</v>
      </c>
      <c r="F47" s="247"/>
      <c r="G47" s="247"/>
      <c r="H47" s="247"/>
      <c r="I47" s="247"/>
      <c r="J47" s="247"/>
      <c r="K47" s="157"/>
    </row>
    <row r="48" spans="2:11" ht="15" customHeight="1" x14ac:dyDescent="0.3">
      <c r="B48" s="159"/>
      <c r="C48" s="161"/>
      <c r="D48" s="161"/>
      <c r="E48" s="247" t="s">
        <v>900</v>
      </c>
      <c r="F48" s="247"/>
      <c r="G48" s="247"/>
      <c r="H48" s="247"/>
      <c r="I48" s="247"/>
      <c r="J48" s="247"/>
      <c r="K48" s="157"/>
    </row>
    <row r="49" spans="2:11" ht="15" customHeight="1" x14ac:dyDescent="0.3">
      <c r="B49" s="159"/>
      <c r="C49" s="161"/>
      <c r="D49" s="247" t="s">
        <v>901</v>
      </c>
      <c r="E49" s="247"/>
      <c r="F49" s="247"/>
      <c r="G49" s="247"/>
      <c r="H49" s="247"/>
      <c r="I49" s="247"/>
      <c r="J49" s="247"/>
      <c r="K49" s="157"/>
    </row>
    <row r="50" spans="2:11" ht="25.5" customHeight="1" x14ac:dyDescent="0.3">
      <c r="B50" s="156"/>
      <c r="C50" s="249" t="s">
        <v>902</v>
      </c>
      <c r="D50" s="249"/>
      <c r="E50" s="249"/>
      <c r="F50" s="249"/>
      <c r="G50" s="249"/>
      <c r="H50" s="249"/>
      <c r="I50" s="249"/>
      <c r="J50" s="249"/>
      <c r="K50" s="157"/>
    </row>
    <row r="51" spans="2:11" ht="5.25" customHeight="1" x14ac:dyDescent="0.3">
      <c r="B51" s="156"/>
      <c r="C51" s="158"/>
      <c r="D51" s="158"/>
      <c r="E51" s="158"/>
      <c r="F51" s="158"/>
      <c r="G51" s="158"/>
      <c r="H51" s="158"/>
      <c r="I51" s="158"/>
      <c r="J51" s="158"/>
      <c r="K51" s="157"/>
    </row>
    <row r="52" spans="2:11" ht="15" customHeight="1" x14ac:dyDescent="0.3">
      <c r="B52" s="156"/>
      <c r="C52" s="247" t="s">
        <v>903</v>
      </c>
      <c r="D52" s="247"/>
      <c r="E52" s="247"/>
      <c r="F52" s="247"/>
      <c r="G52" s="247"/>
      <c r="H52" s="247"/>
      <c r="I52" s="247"/>
      <c r="J52" s="247"/>
      <c r="K52" s="157"/>
    </row>
    <row r="53" spans="2:11" ht="15" customHeight="1" x14ac:dyDescent="0.3">
      <c r="B53" s="156"/>
      <c r="C53" s="247" t="s">
        <v>904</v>
      </c>
      <c r="D53" s="247"/>
      <c r="E53" s="247"/>
      <c r="F53" s="247"/>
      <c r="G53" s="247"/>
      <c r="H53" s="247"/>
      <c r="I53" s="247"/>
      <c r="J53" s="247"/>
      <c r="K53" s="157"/>
    </row>
    <row r="54" spans="2:11" ht="12.75" customHeight="1" x14ac:dyDescent="0.3">
      <c r="B54" s="156"/>
      <c r="C54" s="160"/>
      <c r="D54" s="160"/>
      <c r="E54" s="160"/>
      <c r="F54" s="160"/>
      <c r="G54" s="160"/>
      <c r="H54" s="160"/>
      <c r="I54" s="160"/>
      <c r="J54" s="160"/>
      <c r="K54" s="157"/>
    </row>
    <row r="55" spans="2:11" ht="15" customHeight="1" x14ac:dyDescent="0.3">
      <c r="B55" s="156"/>
      <c r="C55" s="247" t="s">
        <v>905</v>
      </c>
      <c r="D55" s="247"/>
      <c r="E55" s="247"/>
      <c r="F55" s="247"/>
      <c r="G55" s="247"/>
      <c r="H55" s="247"/>
      <c r="I55" s="247"/>
      <c r="J55" s="247"/>
      <c r="K55" s="157"/>
    </row>
    <row r="56" spans="2:11" ht="15" customHeight="1" x14ac:dyDescent="0.3">
      <c r="B56" s="156"/>
      <c r="C56" s="161"/>
      <c r="D56" s="247" t="s">
        <v>906</v>
      </c>
      <c r="E56" s="247"/>
      <c r="F56" s="247"/>
      <c r="G56" s="247"/>
      <c r="H56" s="247"/>
      <c r="I56" s="247"/>
      <c r="J56" s="247"/>
      <c r="K56" s="157"/>
    </row>
    <row r="57" spans="2:11" ht="15" customHeight="1" x14ac:dyDescent="0.3">
      <c r="B57" s="156"/>
      <c r="C57" s="161"/>
      <c r="D57" s="247" t="s">
        <v>907</v>
      </c>
      <c r="E57" s="247"/>
      <c r="F57" s="247"/>
      <c r="G57" s="247"/>
      <c r="H57" s="247"/>
      <c r="I57" s="247"/>
      <c r="J57" s="247"/>
      <c r="K57" s="157"/>
    </row>
    <row r="58" spans="2:11" ht="15" customHeight="1" x14ac:dyDescent="0.3">
      <c r="B58" s="156"/>
      <c r="C58" s="161"/>
      <c r="D58" s="247" t="s">
        <v>908</v>
      </c>
      <c r="E58" s="247"/>
      <c r="F58" s="247"/>
      <c r="G58" s="247"/>
      <c r="H58" s="247"/>
      <c r="I58" s="247"/>
      <c r="J58" s="247"/>
      <c r="K58" s="157"/>
    </row>
    <row r="59" spans="2:11" ht="15" customHeight="1" x14ac:dyDescent="0.3">
      <c r="B59" s="156"/>
      <c r="C59" s="161"/>
      <c r="D59" s="247" t="s">
        <v>909</v>
      </c>
      <c r="E59" s="247"/>
      <c r="F59" s="247"/>
      <c r="G59" s="247"/>
      <c r="H59" s="247"/>
      <c r="I59" s="247"/>
      <c r="J59" s="247"/>
      <c r="K59" s="157"/>
    </row>
    <row r="60" spans="2:11" ht="15" customHeight="1" x14ac:dyDescent="0.3">
      <c r="B60" s="156"/>
      <c r="C60" s="161"/>
      <c r="D60" s="248" t="s">
        <v>910</v>
      </c>
      <c r="E60" s="248"/>
      <c r="F60" s="248"/>
      <c r="G60" s="248"/>
      <c r="H60" s="248"/>
      <c r="I60" s="248"/>
      <c r="J60" s="248"/>
      <c r="K60" s="157"/>
    </row>
    <row r="61" spans="2:11" ht="15" customHeight="1" x14ac:dyDescent="0.3">
      <c r="B61" s="156"/>
      <c r="C61" s="161"/>
      <c r="D61" s="247" t="s">
        <v>911</v>
      </c>
      <c r="E61" s="247"/>
      <c r="F61" s="247"/>
      <c r="G61" s="247"/>
      <c r="H61" s="247"/>
      <c r="I61" s="247"/>
      <c r="J61" s="247"/>
      <c r="K61" s="157"/>
    </row>
    <row r="62" spans="2:11" ht="12.75" customHeight="1" x14ac:dyDescent="0.3">
      <c r="B62" s="156"/>
      <c r="C62" s="161"/>
      <c r="D62" s="161"/>
      <c r="E62" s="164"/>
      <c r="F62" s="161"/>
      <c r="G62" s="161"/>
      <c r="H62" s="161"/>
      <c r="I62" s="161"/>
      <c r="J62" s="161"/>
      <c r="K62" s="157"/>
    </row>
    <row r="63" spans="2:11" ht="15" customHeight="1" x14ac:dyDescent="0.3">
      <c r="B63" s="156"/>
      <c r="C63" s="161"/>
      <c r="D63" s="247" t="s">
        <v>912</v>
      </c>
      <c r="E63" s="247"/>
      <c r="F63" s="247"/>
      <c r="G63" s="247"/>
      <c r="H63" s="247"/>
      <c r="I63" s="247"/>
      <c r="J63" s="247"/>
      <c r="K63" s="157"/>
    </row>
    <row r="64" spans="2:11" ht="15" customHeight="1" x14ac:dyDescent="0.3">
      <c r="B64" s="156"/>
      <c r="C64" s="161"/>
      <c r="D64" s="248" t="s">
        <v>913</v>
      </c>
      <c r="E64" s="248"/>
      <c r="F64" s="248"/>
      <c r="G64" s="248"/>
      <c r="H64" s="248"/>
      <c r="I64" s="248"/>
      <c r="J64" s="248"/>
      <c r="K64" s="157"/>
    </row>
    <row r="65" spans="2:11" ht="15" customHeight="1" x14ac:dyDescent="0.3">
      <c r="B65" s="156"/>
      <c r="C65" s="161"/>
      <c r="D65" s="247" t="s">
        <v>914</v>
      </c>
      <c r="E65" s="247"/>
      <c r="F65" s="247"/>
      <c r="G65" s="247"/>
      <c r="H65" s="247"/>
      <c r="I65" s="247"/>
      <c r="J65" s="247"/>
      <c r="K65" s="157"/>
    </row>
    <row r="66" spans="2:11" ht="15" customHeight="1" x14ac:dyDescent="0.3">
      <c r="B66" s="156"/>
      <c r="C66" s="161"/>
      <c r="D66" s="247" t="s">
        <v>915</v>
      </c>
      <c r="E66" s="247"/>
      <c r="F66" s="247"/>
      <c r="G66" s="247"/>
      <c r="H66" s="247"/>
      <c r="I66" s="247"/>
      <c r="J66" s="247"/>
      <c r="K66" s="157"/>
    </row>
    <row r="67" spans="2:11" ht="15" customHeight="1" x14ac:dyDescent="0.3">
      <c r="B67" s="156"/>
      <c r="C67" s="161"/>
      <c r="D67" s="247" t="s">
        <v>916</v>
      </c>
      <c r="E67" s="247"/>
      <c r="F67" s="247"/>
      <c r="G67" s="247"/>
      <c r="H67" s="247"/>
      <c r="I67" s="247"/>
      <c r="J67" s="247"/>
      <c r="K67" s="157"/>
    </row>
    <row r="68" spans="2:11" ht="15" customHeight="1" x14ac:dyDescent="0.3">
      <c r="B68" s="156"/>
      <c r="C68" s="161"/>
      <c r="D68" s="247" t="s">
        <v>917</v>
      </c>
      <c r="E68" s="247"/>
      <c r="F68" s="247"/>
      <c r="G68" s="247"/>
      <c r="H68" s="247"/>
      <c r="I68" s="247"/>
      <c r="J68" s="247"/>
      <c r="K68" s="157"/>
    </row>
    <row r="69" spans="2:11" ht="12.75" customHeight="1" x14ac:dyDescent="0.3">
      <c r="B69" s="165"/>
      <c r="C69" s="166"/>
      <c r="D69" s="166"/>
      <c r="E69" s="166"/>
      <c r="F69" s="166"/>
      <c r="G69" s="166"/>
      <c r="H69" s="166"/>
      <c r="I69" s="166"/>
      <c r="J69" s="166"/>
      <c r="K69" s="167"/>
    </row>
    <row r="70" spans="2:11" ht="18.75" customHeight="1" x14ac:dyDescent="0.3">
      <c r="B70" s="168"/>
      <c r="C70" s="168"/>
      <c r="D70" s="168"/>
      <c r="E70" s="168"/>
      <c r="F70" s="168"/>
      <c r="G70" s="168"/>
      <c r="H70" s="168"/>
      <c r="I70" s="168"/>
      <c r="J70" s="168"/>
      <c r="K70" s="169"/>
    </row>
    <row r="71" spans="2:11" ht="18.75" customHeight="1" x14ac:dyDescent="0.3">
      <c r="B71" s="169"/>
      <c r="C71" s="169"/>
      <c r="D71" s="169"/>
      <c r="E71" s="169"/>
      <c r="F71" s="169"/>
      <c r="G71" s="169"/>
      <c r="H71" s="169"/>
      <c r="I71" s="169"/>
      <c r="J71" s="169"/>
      <c r="K71" s="169"/>
    </row>
    <row r="72" spans="2:11" ht="7.5" customHeight="1" x14ac:dyDescent="0.3">
      <c r="B72" s="170"/>
      <c r="C72" s="171"/>
      <c r="D72" s="171"/>
      <c r="E72" s="171"/>
      <c r="F72" s="171"/>
      <c r="G72" s="171"/>
      <c r="H72" s="171"/>
      <c r="I72" s="171"/>
      <c r="J72" s="171"/>
      <c r="K72" s="172"/>
    </row>
    <row r="73" spans="2:11" ht="45" customHeight="1" x14ac:dyDescent="0.3">
      <c r="B73" s="173"/>
      <c r="C73" s="246" t="s">
        <v>54</v>
      </c>
      <c r="D73" s="246"/>
      <c r="E73" s="246"/>
      <c r="F73" s="246"/>
      <c r="G73" s="246"/>
      <c r="H73" s="246"/>
      <c r="I73" s="246"/>
      <c r="J73" s="246"/>
      <c r="K73" s="174"/>
    </row>
    <row r="74" spans="2:11" ht="17.25" customHeight="1" x14ac:dyDescent="0.3">
      <c r="B74" s="173"/>
      <c r="C74" s="175" t="s">
        <v>918</v>
      </c>
      <c r="D74" s="175"/>
      <c r="E74" s="175"/>
      <c r="F74" s="175" t="s">
        <v>919</v>
      </c>
      <c r="G74" s="176"/>
      <c r="H74" s="175" t="s">
        <v>66</v>
      </c>
      <c r="I74" s="175" t="s">
        <v>43</v>
      </c>
      <c r="J74" s="175" t="s">
        <v>920</v>
      </c>
      <c r="K74" s="174"/>
    </row>
    <row r="75" spans="2:11" ht="17.25" customHeight="1" x14ac:dyDescent="0.3">
      <c r="B75" s="173"/>
      <c r="C75" s="177" t="s">
        <v>921</v>
      </c>
      <c r="D75" s="177"/>
      <c r="E75" s="177"/>
      <c r="F75" s="178" t="s">
        <v>922</v>
      </c>
      <c r="G75" s="179"/>
      <c r="H75" s="177"/>
      <c r="I75" s="177"/>
      <c r="J75" s="177" t="s">
        <v>923</v>
      </c>
      <c r="K75" s="174"/>
    </row>
    <row r="76" spans="2:11" ht="5.25" customHeight="1" x14ac:dyDescent="0.3">
      <c r="B76" s="173"/>
      <c r="C76" s="180"/>
      <c r="D76" s="180"/>
      <c r="E76" s="180"/>
      <c r="F76" s="180"/>
      <c r="G76" s="181"/>
      <c r="H76" s="180"/>
      <c r="I76" s="180"/>
      <c r="J76" s="180"/>
      <c r="K76" s="174"/>
    </row>
    <row r="77" spans="2:11" ht="15" customHeight="1" x14ac:dyDescent="0.3">
      <c r="B77" s="173"/>
      <c r="C77" s="163" t="s">
        <v>42</v>
      </c>
      <c r="D77" s="180"/>
      <c r="E77" s="180"/>
      <c r="F77" s="182" t="s">
        <v>924</v>
      </c>
      <c r="G77" s="181"/>
      <c r="H77" s="163" t="s">
        <v>925</v>
      </c>
      <c r="I77" s="163" t="s">
        <v>926</v>
      </c>
      <c r="J77" s="163">
        <v>20</v>
      </c>
      <c r="K77" s="174"/>
    </row>
    <row r="78" spans="2:11" ht="15" customHeight="1" x14ac:dyDescent="0.3">
      <c r="B78" s="173"/>
      <c r="C78" s="163" t="s">
        <v>927</v>
      </c>
      <c r="D78" s="163"/>
      <c r="E78" s="163"/>
      <c r="F78" s="182" t="s">
        <v>924</v>
      </c>
      <c r="G78" s="181"/>
      <c r="H78" s="163" t="s">
        <v>928</v>
      </c>
      <c r="I78" s="163" t="s">
        <v>926</v>
      </c>
      <c r="J78" s="163">
        <v>120</v>
      </c>
      <c r="K78" s="174"/>
    </row>
    <row r="79" spans="2:11" ht="15" customHeight="1" x14ac:dyDescent="0.3">
      <c r="B79" s="183"/>
      <c r="C79" s="163" t="s">
        <v>929</v>
      </c>
      <c r="D79" s="163"/>
      <c r="E79" s="163"/>
      <c r="F79" s="182" t="s">
        <v>930</v>
      </c>
      <c r="G79" s="181"/>
      <c r="H79" s="163" t="s">
        <v>931</v>
      </c>
      <c r="I79" s="163" t="s">
        <v>926</v>
      </c>
      <c r="J79" s="163">
        <v>50</v>
      </c>
      <c r="K79" s="174"/>
    </row>
    <row r="80" spans="2:11" ht="15" customHeight="1" x14ac:dyDescent="0.3">
      <c r="B80" s="183"/>
      <c r="C80" s="163" t="s">
        <v>932</v>
      </c>
      <c r="D80" s="163"/>
      <c r="E80" s="163"/>
      <c r="F80" s="182" t="s">
        <v>924</v>
      </c>
      <c r="G80" s="181"/>
      <c r="H80" s="163" t="s">
        <v>933</v>
      </c>
      <c r="I80" s="163" t="s">
        <v>934</v>
      </c>
      <c r="J80" s="163"/>
      <c r="K80" s="174"/>
    </row>
    <row r="81" spans="2:11" ht="15" customHeight="1" x14ac:dyDescent="0.3">
      <c r="B81" s="183"/>
      <c r="C81" s="184" t="s">
        <v>935</v>
      </c>
      <c r="D81" s="184"/>
      <c r="E81" s="184"/>
      <c r="F81" s="185" t="s">
        <v>930</v>
      </c>
      <c r="G81" s="184"/>
      <c r="H81" s="184" t="s">
        <v>936</v>
      </c>
      <c r="I81" s="184" t="s">
        <v>926</v>
      </c>
      <c r="J81" s="184">
        <v>15</v>
      </c>
      <c r="K81" s="174"/>
    </row>
    <row r="82" spans="2:11" ht="15" customHeight="1" x14ac:dyDescent="0.3">
      <c r="B82" s="183"/>
      <c r="C82" s="184" t="s">
        <v>937</v>
      </c>
      <c r="D82" s="184"/>
      <c r="E82" s="184"/>
      <c r="F82" s="185" t="s">
        <v>930</v>
      </c>
      <c r="G82" s="184"/>
      <c r="H82" s="184" t="s">
        <v>938</v>
      </c>
      <c r="I82" s="184" t="s">
        <v>926</v>
      </c>
      <c r="J82" s="184">
        <v>15</v>
      </c>
      <c r="K82" s="174"/>
    </row>
    <row r="83" spans="2:11" ht="15" customHeight="1" x14ac:dyDescent="0.3">
      <c r="B83" s="183"/>
      <c r="C83" s="184" t="s">
        <v>939</v>
      </c>
      <c r="D83" s="184"/>
      <c r="E83" s="184"/>
      <c r="F83" s="185" t="s">
        <v>930</v>
      </c>
      <c r="G83" s="184"/>
      <c r="H83" s="184" t="s">
        <v>940</v>
      </c>
      <c r="I83" s="184" t="s">
        <v>926</v>
      </c>
      <c r="J83" s="184">
        <v>20</v>
      </c>
      <c r="K83" s="174"/>
    </row>
    <row r="84" spans="2:11" ht="15" customHeight="1" x14ac:dyDescent="0.3">
      <c r="B84" s="183"/>
      <c r="C84" s="184" t="s">
        <v>941</v>
      </c>
      <c r="D84" s="184"/>
      <c r="E84" s="184"/>
      <c r="F84" s="185" t="s">
        <v>930</v>
      </c>
      <c r="G84" s="184"/>
      <c r="H84" s="184" t="s">
        <v>942</v>
      </c>
      <c r="I84" s="184" t="s">
        <v>926</v>
      </c>
      <c r="J84" s="184">
        <v>20</v>
      </c>
      <c r="K84" s="174"/>
    </row>
    <row r="85" spans="2:11" ht="15" customHeight="1" x14ac:dyDescent="0.3">
      <c r="B85" s="183"/>
      <c r="C85" s="163" t="s">
        <v>943</v>
      </c>
      <c r="D85" s="163"/>
      <c r="E85" s="163"/>
      <c r="F85" s="182" t="s">
        <v>930</v>
      </c>
      <c r="G85" s="181"/>
      <c r="H85" s="163" t="s">
        <v>944</v>
      </c>
      <c r="I85" s="163" t="s">
        <v>926</v>
      </c>
      <c r="J85" s="163">
        <v>50</v>
      </c>
      <c r="K85" s="174"/>
    </row>
    <row r="86" spans="2:11" ht="15" customHeight="1" x14ac:dyDescent="0.3">
      <c r="B86" s="183"/>
      <c r="C86" s="163" t="s">
        <v>945</v>
      </c>
      <c r="D86" s="163"/>
      <c r="E86" s="163"/>
      <c r="F86" s="182" t="s">
        <v>930</v>
      </c>
      <c r="G86" s="181"/>
      <c r="H86" s="163" t="s">
        <v>946</v>
      </c>
      <c r="I86" s="163" t="s">
        <v>926</v>
      </c>
      <c r="J86" s="163">
        <v>20</v>
      </c>
      <c r="K86" s="174"/>
    </row>
    <row r="87" spans="2:11" ht="15" customHeight="1" x14ac:dyDescent="0.3">
      <c r="B87" s="183"/>
      <c r="C87" s="163" t="s">
        <v>947</v>
      </c>
      <c r="D87" s="163"/>
      <c r="E87" s="163"/>
      <c r="F87" s="182" t="s">
        <v>930</v>
      </c>
      <c r="G87" s="181"/>
      <c r="H87" s="163" t="s">
        <v>948</v>
      </c>
      <c r="I87" s="163" t="s">
        <v>926</v>
      </c>
      <c r="J87" s="163">
        <v>20</v>
      </c>
      <c r="K87" s="174"/>
    </row>
    <row r="88" spans="2:11" ht="15" customHeight="1" x14ac:dyDescent="0.3">
      <c r="B88" s="183"/>
      <c r="C88" s="163" t="s">
        <v>949</v>
      </c>
      <c r="D88" s="163"/>
      <c r="E88" s="163"/>
      <c r="F88" s="182" t="s">
        <v>930</v>
      </c>
      <c r="G88" s="181"/>
      <c r="H88" s="163" t="s">
        <v>950</v>
      </c>
      <c r="I88" s="163" t="s">
        <v>926</v>
      </c>
      <c r="J88" s="163">
        <v>50</v>
      </c>
      <c r="K88" s="174"/>
    </row>
    <row r="89" spans="2:11" ht="15" customHeight="1" x14ac:dyDescent="0.3">
      <c r="B89" s="183"/>
      <c r="C89" s="163" t="s">
        <v>951</v>
      </c>
      <c r="D89" s="163"/>
      <c r="E89" s="163"/>
      <c r="F89" s="182" t="s">
        <v>930</v>
      </c>
      <c r="G89" s="181"/>
      <c r="H89" s="163" t="s">
        <v>951</v>
      </c>
      <c r="I89" s="163" t="s">
        <v>926</v>
      </c>
      <c r="J89" s="163">
        <v>50</v>
      </c>
      <c r="K89" s="174"/>
    </row>
    <row r="90" spans="2:11" ht="15" customHeight="1" x14ac:dyDescent="0.3">
      <c r="B90" s="183"/>
      <c r="C90" s="163" t="s">
        <v>71</v>
      </c>
      <c r="D90" s="163"/>
      <c r="E90" s="163"/>
      <c r="F90" s="182" t="s">
        <v>930</v>
      </c>
      <c r="G90" s="181"/>
      <c r="H90" s="163" t="s">
        <v>952</v>
      </c>
      <c r="I90" s="163" t="s">
        <v>926</v>
      </c>
      <c r="J90" s="163">
        <v>255</v>
      </c>
      <c r="K90" s="174"/>
    </row>
    <row r="91" spans="2:11" ht="15" customHeight="1" x14ac:dyDescent="0.3">
      <c r="B91" s="183"/>
      <c r="C91" s="163" t="s">
        <v>953</v>
      </c>
      <c r="D91" s="163"/>
      <c r="E91" s="163"/>
      <c r="F91" s="182" t="s">
        <v>924</v>
      </c>
      <c r="G91" s="181"/>
      <c r="H91" s="163" t="s">
        <v>954</v>
      </c>
      <c r="I91" s="163" t="s">
        <v>955</v>
      </c>
      <c r="J91" s="163"/>
      <c r="K91" s="174"/>
    </row>
    <row r="92" spans="2:11" ht="15" customHeight="1" x14ac:dyDescent="0.3">
      <c r="B92" s="183"/>
      <c r="C92" s="163" t="s">
        <v>956</v>
      </c>
      <c r="D92" s="163"/>
      <c r="E92" s="163"/>
      <c r="F92" s="182" t="s">
        <v>924</v>
      </c>
      <c r="G92" s="181"/>
      <c r="H92" s="163" t="s">
        <v>957</v>
      </c>
      <c r="I92" s="163" t="s">
        <v>958</v>
      </c>
      <c r="J92" s="163"/>
      <c r="K92" s="174"/>
    </row>
    <row r="93" spans="2:11" ht="15" customHeight="1" x14ac:dyDescent="0.3">
      <c r="B93" s="183"/>
      <c r="C93" s="163" t="s">
        <v>959</v>
      </c>
      <c r="D93" s="163"/>
      <c r="E93" s="163"/>
      <c r="F93" s="182" t="s">
        <v>924</v>
      </c>
      <c r="G93" s="181"/>
      <c r="H93" s="163" t="s">
        <v>959</v>
      </c>
      <c r="I93" s="163" t="s">
        <v>958</v>
      </c>
      <c r="J93" s="163"/>
      <c r="K93" s="174"/>
    </row>
    <row r="94" spans="2:11" ht="15" customHeight="1" x14ac:dyDescent="0.3">
      <c r="B94" s="183"/>
      <c r="C94" s="163" t="s">
        <v>29</v>
      </c>
      <c r="D94" s="163"/>
      <c r="E94" s="163"/>
      <c r="F94" s="182" t="s">
        <v>924</v>
      </c>
      <c r="G94" s="181"/>
      <c r="H94" s="163" t="s">
        <v>960</v>
      </c>
      <c r="I94" s="163" t="s">
        <v>958</v>
      </c>
      <c r="J94" s="163"/>
      <c r="K94" s="174"/>
    </row>
    <row r="95" spans="2:11" ht="15" customHeight="1" x14ac:dyDescent="0.3">
      <c r="B95" s="183"/>
      <c r="C95" s="163" t="s">
        <v>39</v>
      </c>
      <c r="D95" s="163"/>
      <c r="E95" s="163"/>
      <c r="F95" s="182" t="s">
        <v>924</v>
      </c>
      <c r="G95" s="181"/>
      <c r="H95" s="163" t="s">
        <v>961</v>
      </c>
      <c r="I95" s="163" t="s">
        <v>958</v>
      </c>
      <c r="J95" s="163"/>
      <c r="K95" s="174"/>
    </row>
    <row r="96" spans="2:11" ht="15" customHeight="1" x14ac:dyDescent="0.3">
      <c r="B96" s="186"/>
      <c r="C96" s="187"/>
      <c r="D96" s="187"/>
      <c r="E96" s="187"/>
      <c r="F96" s="187"/>
      <c r="G96" s="187"/>
      <c r="H96" s="187"/>
      <c r="I96" s="187"/>
      <c r="J96" s="187"/>
      <c r="K96" s="188"/>
    </row>
    <row r="97" spans="2:11" ht="18.75" customHeight="1" x14ac:dyDescent="0.3">
      <c r="B97" s="189"/>
      <c r="C97" s="190"/>
      <c r="D97" s="190"/>
      <c r="E97" s="190"/>
      <c r="F97" s="190"/>
      <c r="G97" s="190"/>
      <c r="H97" s="190"/>
      <c r="I97" s="190"/>
      <c r="J97" s="190"/>
      <c r="K97" s="189"/>
    </row>
    <row r="98" spans="2:11" ht="18.75" customHeight="1" x14ac:dyDescent="0.3">
      <c r="B98" s="169"/>
      <c r="C98" s="169"/>
      <c r="D98" s="169"/>
      <c r="E98" s="169"/>
      <c r="F98" s="169"/>
      <c r="G98" s="169"/>
      <c r="H98" s="169"/>
      <c r="I98" s="169"/>
      <c r="J98" s="169"/>
      <c r="K98" s="169"/>
    </row>
    <row r="99" spans="2:11" ht="7.5" customHeight="1" x14ac:dyDescent="0.3">
      <c r="B99" s="170"/>
      <c r="C99" s="171"/>
      <c r="D99" s="171"/>
      <c r="E99" s="171"/>
      <c r="F99" s="171"/>
      <c r="G99" s="171"/>
      <c r="H99" s="171"/>
      <c r="I99" s="171"/>
      <c r="J99" s="171"/>
      <c r="K99" s="172"/>
    </row>
    <row r="100" spans="2:11" ht="45" customHeight="1" x14ac:dyDescent="0.3">
      <c r="B100" s="173"/>
      <c r="C100" s="246" t="s">
        <v>962</v>
      </c>
      <c r="D100" s="246"/>
      <c r="E100" s="246"/>
      <c r="F100" s="246"/>
      <c r="G100" s="246"/>
      <c r="H100" s="246"/>
      <c r="I100" s="246"/>
      <c r="J100" s="246"/>
      <c r="K100" s="174"/>
    </row>
    <row r="101" spans="2:11" ht="17.25" customHeight="1" x14ac:dyDescent="0.3">
      <c r="B101" s="173"/>
      <c r="C101" s="175" t="s">
        <v>918</v>
      </c>
      <c r="D101" s="175"/>
      <c r="E101" s="175"/>
      <c r="F101" s="175" t="s">
        <v>919</v>
      </c>
      <c r="G101" s="176"/>
      <c r="H101" s="175" t="s">
        <v>66</v>
      </c>
      <c r="I101" s="175" t="s">
        <v>43</v>
      </c>
      <c r="J101" s="175" t="s">
        <v>920</v>
      </c>
      <c r="K101" s="174"/>
    </row>
    <row r="102" spans="2:11" ht="17.25" customHeight="1" x14ac:dyDescent="0.3">
      <c r="B102" s="173"/>
      <c r="C102" s="177" t="s">
        <v>921</v>
      </c>
      <c r="D102" s="177"/>
      <c r="E102" s="177"/>
      <c r="F102" s="178" t="s">
        <v>922</v>
      </c>
      <c r="G102" s="179"/>
      <c r="H102" s="177"/>
      <c r="I102" s="177"/>
      <c r="J102" s="177" t="s">
        <v>923</v>
      </c>
      <c r="K102" s="174"/>
    </row>
    <row r="103" spans="2:11" ht="5.25" customHeight="1" x14ac:dyDescent="0.3">
      <c r="B103" s="173"/>
      <c r="C103" s="175"/>
      <c r="D103" s="175"/>
      <c r="E103" s="175"/>
      <c r="F103" s="175"/>
      <c r="G103" s="191"/>
      <c r="H103" s="175"/>
      <c r="I103" s="175"/>
      <c r="J103" s="175"/>
      <c r="K103" s="174"/>
    </row>
    <row r="104" spans="2:11" ht="15" customHeight="1" x14ac:dyDescent="0.3">
      <c r="B104" s="173"/>
      <c r="C104" s="163" t="s">
        <v>42</v>
      </c>
      <c r="D104" s="180"/>
      <c r="E104" s="180"/>
      <c r="F104" s="182" t="s">
        <v>924</v>
      </c>
      <c r="G104" s="191"/>
      <c r="H104" s="163" t="s">
        <v>963</v>
      </c>
      <c r="I104" s="163" t="s">
        <v>926</v>
      </c>
      <c r="J104" s="163">
        <v>20</v>
      </c>
      <c r="K104" s="174"/>
    </row>
    <row r="105" spans="2:11" ht="15" customHeight="1" x14ac:dyDescent="0.3">
      <c r="B105" s="173"/>
      <c r="C105" s="163" t="s">
        <v>927</v>
      </c>
      <c r="D105" s="163"/>
      <c r="E105" s="163"/>
      <c r="F105" s="182" t="s">
        <v>924</v>
      </c>
      <c r="G105" s="163"/>
      <c r="H105" s="163" t="s">
        <v>963</v>
      </c>
      <c r="I105" s="163" t="s">
        <v>926</v>
      </c>
      <c r="J105" s="163">
        <v>120</v>
      </c>
      <c r="K105" s="174"/>
    </row>
    <row r="106" spans="2:11" ht="15" customHeight="1" x14ac:dyDescent="0.3">
      <c r="B106" s="183"/>
      <c r="C106" s="163" t="s">
        <v>929</v>
      </c>
      <c r="D106" s="163"/>
      <c r="E106" s="163"/>
      <c r="F106" s="182" t="s">
        <v>930</v>
      </c>
      <c r="G106" s="163"/>
      <c r="H106" s="163" t="s">
        <v>963</v>
      </c>
      <c r="I106" s="163" t="s">
        <v>926</v>
      </c>
      <c r="J106" s="163">
        <v>50</v>
      </c>
      <c r="K106" s="174"/>
    </row>
    <row r="107" spans="2:11" ht="15" customHeight="1" x14ac:dyDescent="0.3">
      <c r="B107" s="183"/>
      <c r="C107" s="163" t="s">
        <v>932</v>
      </c>
      <c r="D107" s="163"/>
      <c r="E107" s="163"/>
      <c r="F107" s="182" t="s">
        <v>924</v>
      </c>
      <c r="G107" s="163"/>
      <c r="H107" s="163" t="s">
        <v>963</v>
      </c>
      <c r="I107" s="163" t="s">
        <v>934</v>
      </c>
      <c r="J107" s="163"/>
      <c r="K107" s="174"/>
    </row>
    <row r="108" spans="2:11" ht="15" customHeight="1" x14ac:dyDescent="0.3">
      <c r="B108" s="183"/>
      <c r="C108" s="163" t="s">
        <v>943</v>
      </c>
      <c r="D108" s="163"/>
      <c r="E108" s="163"/>
      <c r="F108" s="182" t="s">
        <v>930</v>
      </c>
      <c r="G108" s="163"/>
      <c r="H108" s="163" t="s">
        <v>963</v>
      </c>
      <c r="I108" s="163" t="s">
        <v>926</v>
      </c>
      <c r="J108" s="163">
        <v>50</v>
      </c>
      <c r="K108" s="174"/>
    </row>
    <row r="109" spans="2:11" ht="15" customHeight="1" x14ac:dyDescent="0.3">
      <c r="B109" s="183"/>
      <c r="C109" s="163" t="s">
        <v>951</v>
      </c>
      <c r="D109" s="163"/>
      <c r="E109" s="163"/>
      <c r="F109" s="182" t="s">
        <v>930</v>
      </c>
      <c r="G109" s="163"/>
      <c r="H109" s="163" t="s">
        <v>963</v>
      </c>
      <c r="I109" s="163" t="s">
        <v>926</v>
      </c>
      <c r="J109" s="163">
        <v>50</v>
      </c>
      <c r="K109" s="174"/>
    </row>
    <row r="110" spans="2:11" ht="15" customHeight="1" x14ac:dyDescent="0.3">
      <c r="B110" s="183"/>
      <c r="C110" s="163" t="s">
        <v>949</v>
      </c>
      <c r="D110" s="163"/>
      <c r="E110" s="163"/>
      <c r="F110" s="182" t="s">
        <v>930</v>
      </c>
      <c r="G110" s="163"/>
      <c r="H110" s="163" t="s">
        <v>963</v>
      </c>
      <c r="I110" s="163" t="s">
        <v>926</v>
      </c>
      <c r="J110" s="163">
        <v>50</v>
      </c>
      <c r="K110" s="174"/>
    </row>
    <row r="111" spans="2:11" ht="15" customHeight="1" x14ac:dyDescent="0.3">
      <c r="B111" s="183"/>
      <c r="C111" s="163" t="s">
        <v>42</v>
      </c>
      <c r="D111" s="163"/>
      <c r="E111" s="163"/>
      <c r="F111" s="182" t="s">
        <v>924</v>
      </c>
      <c r="G111" s="163"/>
      <c r="H111" s="163" t="s">
        <v>964</v>
      </c>
      <c r="I111" s="163" t="s">
        <v>926</v>
      </c>
      <c r="J111" s="163">
        <v>20</v>
      </c>
      <c r="K111" s="174"/>
    </row>
    <row r="112" spans="2:11" ht="15" customHeight="1" x14ac:dyDescent="0.3">
      <c r="B112" s="183"/>
      <c r="C112" s="163" t="s">
        <v>965</v>
      </c>
      <c r="D112" s="163"/>
      <c r="E112" s="163"/>
      <c r="F112" s="182" t="s">
        <v>924</v>
      </c>
      <c r="G112" s="163"/>
      <c r="H112" s="163" t="s">
        <v>966</v>
      </c>
      <c r="I112" s="163" t="s">
        <v>926</v>
      </c>
      <c r="J112" s="163">
        <v>120</v>
      </c>
      <c r="K112" s="174"/>
    </row>
    <row r="113" spans="2:11" ht="15" customHeight="1" x14ac:dyDescent="0.3">
      <c r="B113" s="183"/>
      <c r="C113" s="163" t="s">
        <v>29</v>
      </c>
      <c r="D113" s="163"/>
      <c r="E113" s="163"/>
      <c r="F113" s="182" t="s">
        <v>924</v>
      </c>
      <c r="G113" s="163"/>
      <c r="H113" s="163" t="s">
        <v>967</v>
      </c>
      <c r="I113" s="163" t="s">
        <v>958</v>
      </c>
      <c r="J113" s="163"/>
      <c r="K113" s="174"/>
    </row>
    <row r="114" spans="2:11" ht="15" customHeight="1" x14ac:dyDescent="0.3">
      <c r="B114" s="183"/>
      <c r="C114" s="163" t="s">
        <v>39</v>
      </c>
      <c r="D114" s="163"/>
      <c r="E114" s="163"/>
      <c r="F114" s="182" t="s">
        <v>924</v>
      </c>
      <c r="G114" s="163"/>
      <c r="H114" s="163" t="s">
        <v>968</v>
      </c>
      <c r="I114" s="163" t="s">
        <v>958</v>
      </c>
      <c r="J114" s="163"/>
      <c r="K114" s="174"/>
    </row>
    <row r="115" spans="2:11" ht="15" customHeight="1" x14ac:dyDescent="0.3">
      <c r="B115" s="183"/>
      <c r="C115" s="163" t="s">
        <v>43</v>
      </c>
      <c r="D115" s="163"/>
      <c r="E115" s="163"/>
      <c r="F115" s="182" t="s">
        <v>924</v>
      </c>
      <c r="G115" s="163"/>
      <c r="H115" s="163" t="s">
        <v>969</v>
      </c>
      <c r="I115" s="163" t="s">
        <v>970</v>
      </c>
      <c r="J115" s="163"/>
      <c r="K115" s="174"/>
    </row>
    <row r="116" spans="2:11" ht="15" customHeight="1" x14ac:dyDescent="0.3">
      <c r="B116" s="186"/>
      <c r="C116" s="192"/>
      <c r="D116" s="192"/>
      <c r="E116" s="192"/>
      <c r="F116" s="192"/>
      <c r="G116" s="192"/>
      <c r="H116" s="192"/>
      <c r="I116" s="192"/>
      <c r="J116" s="192"/>
      <c r="K116" s="188"/>
    </row>
    <row r="117" spans="2:11" ht="18.75" customHeight="1" x14ac:dyDescent="0.3">
      <c r="B117" s="193"/>
      <c r="C117" s="160"/>
      <c r="D117" s="160"/>
      <c r="E117" s="160"/>
      <c r="F117" s="194"/>
      <c r="G117" s="160"/>
      <c r="H117" s="160"/>
      <c r="I117" s="160"/>
      <c r="J117" s="160"/>
      <c r="K117" s="193"/>
    </row>
    <row r="118" spans="2:11" ht="18.75" customHeight="1" x14ac:dyDescent="0.3">
      <c r="B118" s="169"/>
      <c r="C118" s="169"/>
      <c r="D118" s="169"/>
      <c r="E118" s="169"/>
      <c r="F118" s="169"/>
      <c r="G118" s="169"/>
      <c r="H118" s="169"/>
      <c r="I118" s="169"/>
      <c r="J118" s="169"/>
      <c r="K118" s="169"/>
    </row>
    <row r="119" spans="2:11" ht="7.5" customHeight="1" x14ac:dyDescent="0.3">
      <c r="B119" s="195"/>
      <c r="C119" s="196"/>
      <c r="D119" s="196"/>
      <c r="E119" s="196"/>
      <c r="F119" s="196"/>
      <c r="G119" s="196"/>
      <c r="H119" s="196"/>
      <c r="I119" s="196"/>
      <c r="J119" s="196"/>
      <c r="K119" s="197"/>
    </row>
    <row r="120" spans="2:11" ht="45" customHeight="1" x14ac:dyDescent="0.3">
      <c r="B120" s="198"/>
      <c r="C120" s="245" t="s">
        <v>971</v>
      </c>
      <c r="D120" s="245"/>
      <c r="E120" s="245"/>
      <c r="F120" s="245"/>
      <c r="G120" s="245"/>
      <c r="H120" s="245"/>
      <c r="I120" s="245"/>
      <c r="J120" s="245"/>
      <c r="K120" s="199"/>
    </row>
    <row r="121" spans="2:11" ht="17.25" customHeight="1" x14ac:dyDescent="0.3">
      <c r="B121" s="200"/>
      <c r="C121" s="175" t="s">
        <v>918</v>
      </c>
      <c r="D121" s="175"/>
      <c r="E121" s="175"/>
      <c r="F121" s="175" t="s">
        <v>919</v>
      </c>
      <c r="G121" s="176"/>
      <c r="H121" s="175" t="s">
        <v>66</v>
      </c>
      <c r="I121" s="175" t="s">
        <v>43</v>
      </c>
      <c r="J121" s="175" t="s">
        <v>920</v>
      </c>
      <c r="K121" s="201"/>
    </row>
    <row r="122" spans="2:11" ht="17.25" customHeight="1" x14ac:dyDescent="0.3">
      <c r="B122" s="200"/>
      <c r="C122" s="177" t="s">
        <v>921</v>
      </c>
      <c r="D122" s="177"/>
      <c r="E122" s="177"/>
      <c r="F122" s="178" t="s">
        <v>922</v>
      </c>
      <c r="G122" s="179"/>
      <c r="H122" s="177"/>
      <c r="I122" s="177"/>
      <c r="J122" s="177" t="s">
        <v>923</v>
      </c>
      <c r="K122" s="201"/>
    </row>
    <row r="123" spans="2:11" ht="5.25" customHeight="1" x14ac:dyDescent="0.3">
      <c r="B123" s="202"/>
      <c r="C123" s="180"/>
      <c r="D123" s="180"/>
      <c r="E123" s="180"/>
      <c r="F123" s="180"/>
      <c r="G123" s="163"/>
      <c r="H123" s="180"/>
      <c r="I123" s="180"/>
      <c r="J123" s="180"/>
      <c r="K123" s="203"/>
    </row>
    <row r="124" spans="2:11" ht="15" customHeight="1" x14ac:dyDescent="0.3">
      <c r="B124" s="202"/>
      <c r="C124" s="163" t="s">
        <v>927</v>
      </c>
      <c r="D124" s="180"/>
      <c r="E124" s="180"/>
      <c r="F124" s="182" t="s">
        <v>924</v>
      </c>
      <c r="G124" s="163"/>
      <c r="H124" s="163" t="s">
        <v>963</v>
      </c>
      <c r="I124" s="163" t="s">
        <v>926</v>
      </c>
      <c r="J124" s="163">
        <v>120</v>
      </c>
      <c r="K124" s="204"/>
    </row>
    <row r="125" spans="2:11" ht="15" customHeight="1" x14ac:dyDescent="0.3">
      <c r="B125" s="202"/>
      <c r="C125" s="163" t="s">
        <v>972</v>
      </c>
      <c r="D125" s="163"/>
      <c r="E125" s="163"/>
      <c r="F125" s="182" t="s">
        <v>924</v>
      </c>
      <c r="G125" s="163"/>
      <c r="H125" s="163" t="s">
        <v>973</v>
      </c>
      <c r="I125" s="163" t="s">
        <v>926</v>
      </c>
      <c r="J125" s="163" t="s">
        <v>974</v>
      </c>
      <c r="K125" s="204"/>
    </row>
    <row r="126" spans="2:11" ht="15" customHeight="1" x14ac:dyDescent="0.3">
      <c r="B126" s="202"/>
      <c r="C126" s="163" t="s">
        <v>873</v>
      </c>
      <c r="D126" s="163"/>
      <c r="E126" s="163"/>
      <c r="F126" s="182" t="s">
        <v>924</v>
      </c>
      <c r="G126" s="163"/>
      <c r="H126" s="163" t="s">
        <v>975</v>
      </c>
      <c r="I126" s="163" t="s">
        <v>926</v>
      </c>
      <c r="J126" s="163" t="s">
        <v>974</v>
      </c>
      <c r="K126" s="204"/>
    </row>
    <row r="127" spans="2:11" ht="15" customHeight="1" x14ac:dyDescent="0.3">
      <c r="B127" s="202"/>
      <c r="C127" s="163" t="s">
        <v>935</v>
      </c>
      <c r="D127" s="163"/>
      <c r="E127" s="163"/>
      <c r="F127" s="182" t="s">
        <v>930</v>
      </c>
      <c r="G127" s="163"/>
      <c r="H127" s="163" t="s">
        <v>936</v>
      </c>
      <c r="I127" s="163" t="s">
        <v>926</v>
      </c>
      <c r="J127" s="163">
        <v>15</v>
      </c>
      <c r="K127" s="204"/>
    </row>
    <row r="128" spans="2:11" ht="15" customHeight="1" x14ac:dyDescent="0.3">
      <c r="B128" s="202"/>
      <c r="C128" s="184" t="s">
        <v>937</v>
      </c>
      <c r="D128" s="184"/>
      <c r="E128" s="184"/>
      <c r="F128" s="185" t="s">
        <v>930</v>
      </c>
      <c r="G128" s="184"/>
      <c r="H128" s="184" t="s">
        <v>938</v>
      </c>
      <c r="I128" s="184" t="s">
        <v>926</v>
      </c>
      <c r="J128" s="184">
        <v>15</v>
      </c>
      <c r="K128" s="204"/>
    </row>
    <row r="129" spans="2:11" ht="15" customHeight="1" x14ac:dyDescent="0.3">
      <c r="B129" s="202"/>
      <c r="C129" s="184" t="s">
        <v>939</v>
      </c>
      <c r="D129" s="184"/>
      <c r="E129" s="184"/>
      <c r="F129" s="185" t="s">
        <v>930</v>
      </c>
      <c r="G129" s="184"/>
      <c r="H129" s="184" t="s">
        <v>940</v>
      </c>
      <c r="I129" s="184" t="s">
        <v>926</v>
      </c>
      <c r="J129" s="184">
        <v>20</v>
      </c>
      <c r="K129" s="204"/>
    </row>
    <row r="130" spans="2:11" ht="15" customHeight="1" x14ac:dyDescent="0.3">
      <c r="B130" s="202"/>
      <c r="C130" s="184" t="s">
        <v>941</v>
      </c>
      <c r="D130" s="184"/>
      <c r="E130" s="184"/>
      <c r="F130" s="185" t="s">
        <v>930</v>
      </c>
      <c r="G130" s="184"/>
      <c r="H130" s="184" t="s">
        <v>942</v>
      </c>
      <c r="I130" s="184" t="s">
        <v>926</v>
      </c>
      <c r="J130" s="184">
        <v>20</v>
      </c>
      <c r="K130" s="204"/>
    </row>
    <row r="131" spans="2:11" ht="15" customHeight="1" x14ac:dyDescent="0.3">
      <c r="B131" s="202"/>
      <c r="C131" s="163" t="s">
        <v>929</v>
      </c>
      <c r="D131" s="163"/>
      <c r="E131" s="163"/>
      <c r="F131" s="182" t="s">
        <v>930</v>
      </c>
      <c r="G131" s="163"/>
      <c r="H131" s="163" t="s">
        <v>963</v>
      </c>
      <c r="I131" s="163" t="s">
        <v>926</v>
      </c>
      <c r="J131" s="163">
        <v>50</v>
      </c>
      <c r="K131" s="204"/>
    </row>
    <row r="132" spans="2:11" ht="15" customHeight="1" x14ac:dyDescent="0.3">
      <c r="B132" s="202"/>
      <c r="C132" s="163" t="s">
        <v>943</v>
      </c>
      <c r="D132" s="163"/>
      <c r="E132" s="163"/>
      <c r="F132" s="182" t="s">
        <v>930</v>
      </c>
      <c r="G132" s="163"/>
      <c r="H132" s="163" t="s">
        <v>963</v>
      </c>
      <c r="I132" s="163" t="s">
        <v>926</v>
      </c>
      <c r="J132" s="163">
        <v>50</v>
      </c>
      <c r="K132" s="204"/>
    </row>
    <row r="133" spans="2:11" ht="15" customHeight="1" x14ac:dyDescent="0.3">
      <c r="B133" s="202"/>
      <c r="C133" s="163" t="s">
        <v>949</v>
      </c>
      <c r="D133" s="163"/>
      <c r="E133" s="163"/>
      <c r="F133" s="182" t="s">
        <v>930</v>
      </c>
      <c r="G133" s="163"/>
      <c r="H133" s="163" t="s">
        <v>963</v>
      </c>
      <c r="I133" s="163" t="s">
        <v>926</v>
      </c>
      <c r="J133" s="163">
        <v>50</v>
      </c>
      <c r="K133" s="204"/>
    </row>
    <row r="134" spans="2:11" ht="15" customHeight="1" x14ac:dyDescent="0.3">
      <c r="B134" s="202"/>
      <c r="C134" s="163" t="s">
        <v>951</v>
      </c>
      <c r="D134" s="163"/>
      <c r="E134" s="163"/>
      <c r="F134" s="182" t="s">
        <v>930</v>
      </c>
      <c r="G134" s="163"/>
      <c r="H134" s="163" t="s">
        <v>963</v>
      </c>
      <c r="I134" s="163" t="s">
        <v>926</v>
      </c>
      <c r="J134" s="163">
        <v>50</v>
      </c>
      <c r="K134" s="204"/>
    </row>
    <row r="135" spans="2:11" ht="15" customHeight="1" x14ac:dyDescent="0.3">
      <c r="B135" s="202"/>
      <c r="C135" s="163" t="s">
        <v>71</v>
      </c>
      <c r="D135" s="163"/>
      <c r="E135" s="163"/>
      <c r="F135" s="182" t="s">
        <v>930</v>
      </c>
      <c r="G135" s="163"/>
      <c r="H135" s="163" t="s">
        <v>976</v>
      </c>
      <c r="I135" s="163" t="s">
        <v>926</v>
      </c>
      <c r="J135" s="163">
        <v>255</v>
      </c>
      <c r="K135" s="204"/>
    </row>
    <row r="136" spans="2:11" ht="15" customHeight="1" x14ac:dyDescent="0.3">
      <c r="B136" s="202"/>
      <c r="C136" s="163" t="s">
        <v>953</v>
      </c>
      <c r="D136" s="163"/>
      <c r="E136" s="163"/>
      <c r="F136" s="182" t="s">
        <v>924</v>
      </c>
      <c r="G136" s="163"/>
      <c r="H136" s="163" t="s">
        <v>977</v>
      </c>
      <c r="I136" s="163" t="s">
        <v>955</v>
      </c>
      <c r="J136" s="163"/>
      <c r="K136" s="204"/>
    </row>
    <row r="137" spans="2:11" ht="15" customHeight="1" x14ac:dyDescent="0.3">
      <c r="B137" s="202"/>
      <c r="C137" s="163" t="s">
        <v>956</v>
      </c>
      <c r="D137" s="163"/>
      <c r="E137" s="163"/>
      <c r="F137" s="182" t="s">
        <v>924</v>
      </c>
      <c r="G137" s="163"/>
      <c r="H137" s="163" t="s">
        <v>978</v>
      </c>
      <c r="I137" s="163" t="s">
        <v>958</v>
      </c>
      <c r="J137" s="163"/>
      <c r="K137" s="204"/>
    </row>
    <row r="138" spans="2:11" ht="15" customHeight="1" x14ac:dyDescent="0.3">
      <c r="B138" s="202"/>
      <c r="C138" s="163" t="s">
        <v>959</v>
      </c>
      <c r="D138" s="163"/>
      <c r="E138" s="163"/>
      <c r="F138" s="182" t="s">
        <v>924</v>
      </c>
      <c r="G138" s="163"/>
      <c r="H138" s="163" t="s">
        <v>959</v>
      </c>
      <c r="I138" s="163" t="s">
        <v>958</v>
      </c>
      <c r="J138" s="163"/>
      <c r="K138" s="204"/>
    </row>
    <row r="139" spans="2:11" ht="15" customHeight="1" x14ac:dyDescent="0.3">
      <c r="B139" s="202"/>
      <c r="C139" s="163" t="s">
        <v>29</v>
      </c>
      <c r="D139" s="163"/>
      <c r="E139" s="163"/>
      <c r="F139" s="182" t="s">
        <v>924</v>
      </c>
      <c r="G139" s="163"/>
      <c r="H139" s="163" t="s">
        <v>979</v>
      </c>
      <c r="I139" s="163" t="s">
        <v>958</v>
      </c>
      <c r="J139" s="163"/>
      <c r="K139" s="204"/>
    </row>
    <row r="140" spans="2:11" ht="15" customHeight="1" x14ac:dyDescent="0.3">
      <c r="B140" s="202"/>
      <c r="C140" s="163" t="s">
        <v>980</v>
      </c>
      <c r="D140" s="163"/>
      <c r="E140" s="163"/>
      <c r="F140" s="182" t="s">
        <v>924</v>
      </c>
      <c r="G140" s="163"/>
      <c r="H140" s="163" t="s">
        <v>981</v>
      </c>
      <c r="I140" s="163" t="s">
        <v>958</v>
      </c>
      <c r="J140" s="163"/>
      <c r="K140" s="204"/>
    </row>
    <row r="141" spans="2:11" ht="15" customHeight="1" x14ac:dyDescent="0.3">
      <c r="B141" s="205"/>
      <c r="C141" s="206"/>
      <c r="D141" s="206"/>
      <c r="E141" s="206"/>
      <c r="F141" s="206"/>
      <c r="G141" s="206"/>
      <c r="H141" s="206"/>
      <c r="I141" s="206"/>
      <c r="J141" s="206"/>
      <c r="K141" s="207"/>
    </row>
    <row r="142" spans="2:11" ht="18.75" customHeight="1" x14ac:dyDescent="0.3">
      <c r="B142" s="160"/>
      <c r="C142" s="160"/>
      <c r="D142" s="160"/>
      <c r="E142" s="160"/>
      <c r="F142" s="194"/>
      <c r="G142" s="160"/>
      <c r="H142" s="160"/>
      <c r="I142" s="160"/>
      <c r="J142" s="160"/>
      <c r="K142" s="160"/>
    </row>
    <row r="143" spans="2:11" ht="18.75" customHeight="1" x14ac:dyDescent="0.3">
      <c r="B143" s="169"/>
      <c r="C143" s="169"/>
      <c r="D143" s="169"/>
      <c r="E143" s="169"/>
      <c r="F143" s="169"/>
      <c r="G143" s="169"/>
      <c r="H143" s="169"/>
      <c r="I143" s="169"/>
      <c r="J143" s="169"/>
      <c r="K143" s="169"/>
    </row>
    <row r="144" spans="2:11" ht="7.5" customHeight="1" x14ac:dyDescent="0.3">
      <c r="B144" s="170"/>
      <c r="C144" s="171"/>
      <c r="D144" s="171"/>
      <c r="E144" s="171"/>
      <c r="F144" s="171"/>
      <c r="G144" s="171"/>
      <c r="H144" s="171"/>
      <c r="I144" s="171"/>
      <c r="J144" s="171"/>
      <c r="K144" s="172"/>
    </row>
    <row r="145" spans="2:11" ht="45" customHeight="1" x14ac:dyDescent="0.3">
      <c r="B145" s="173"/>
      <c r="C145" s="246" t="s">
        <v>982</v>
      </c>
      <c r="D145" s="246"/>
      <c r="E145" s="246"/>
      <c r="F145" s="246"/>
      <c r="G145" s="246"/>
      <c r="H145" s="246"/>
      <c r="I145" s="246"/>
      <c r="J145" s="246"/>
      <c r="K145" s="174"/>
    </row>
    <row r="146" spans="2:11" ht="17.25" customHeight="1" x14ac:dyDescent="0.3">
      <c r="B146" s="173"/>
      <c r="C146" s="175" t="s">
        <v>918</v>
      </c>
      <c r="D146" s="175"/>
      <c r="E146" s="175"/>
      <c r="F146" s="175" t="s">
        <v>919</v>
      </c>
      <c r="G146" s="176"/>
      <c r="H146" s="175" t="s">
        <v>66</v>
      </c>
      <c r="I146" s="175" t="s">
        <v>43</v>
      </c>
      <c r="J146" s="175" t="s">
        <v>920</v>
      </c>
      <c r="K146" s="174"/>
    </row>
    <row r="147" spans="2:11" ht="17.25" customHeight="1" x14ac:dyDescent="0.3">
      <c r="B147" s="173"/>
      <c r="C147" s="177" t="s">
        <v>921</v>
      </c>
      <c r="D147" s="177"/>
      <c r="E147" s="177"/>
      <c r="F147" s="178" t="s">
        <v>922</v>
      </c>
      <c r="G147" s="179"/>
      <c r="H147" s="177"/>
      <c r="I147" s="177"/>
      <c r="J147" s="177" t="s">
        <v>923</v>
      </c>
      <c r="K147" s="174"/>
    </row>
    <row r="148" spans="2:11" ht="5.25" customHeight="1" x14ac:dyDescent="0.3">
      <c r="B148" s="183"/>
      <c r="C148" s="180"/>
      <c r="D148" s="180"/>
      <c r="E148" s="180"/>
      <c r="F148" s="180"/>
      <c r="G148" s="181"/>
      <c r="H148" s="180"/>
      <c r="I148" s="180"/>
      <c r="J148" s="180"/>
      <c r="K148" s="204"/>
    </row>
    <row r="149" spans="2:11" ht="15" customHeight="1" x14ac:dyDescent="0.3">
      <c r="B149" s="183"/>
      <c r="C149" s="208" t="s">
        <v>927</v>
      </c>
      <c r="D149" s="163"/>
      <c r="E149" s="163"/>
      <c r="F149" s="209" t="s">
        <v>924</v>
      </c>
      <c r="G149" s="163"/>
      <c r="H149" s="208" t="s">
        <v>963</v>
      </c>
      <c r="I149" s="208" t="s">
        <v>926</v>
      </c>
      <c r="J149" s="208">
        <v>120</v>
      </c>
      <c r="K149" s="204"/>
    </row>
    <row r="150" spans="2:11" ht="15" customHeight="1" x14ac:dyDescent="0.3">
      <c r="B150" s="183"/>
      <c r="C150" s="208" t="s">
        <v>972</v>
      </c>
      <c r="D150" s="163"/>
      <c r="E150" s="163"/>
      <c r="F150" s="209" t="s">
        <v>924</v>
      </c>
      <c r="G150" s="163"/>
      <c r="H150" s="208" t="s">
        <v>983</v>
      </c>
      <c r="I150" s="208" t="s">
        <v>926</v>
      </c>
      <c r="J150" s="208" t="s">
        <v>974</v>
      </c>
      <c r="K150" s="204"/>
    </row>
    <row r="151" spans="2:11" ht="15" customHeight="1" x14ac:dyDescent="0.3">
      <c r="B151" s="183"/>
      <c r="C151" s="208" t="s">
        <v>873</v>
      </c>
      <c r="D151" s="163"/>
      <c r="E151" s="163"/>
      <c r="F151" s="209" t="s">
        <v>924</v>
      </c>
      <c r="G151" s="163"/>
      <c r="H151" s="208" t="s">
        <v>984</v>
      </c>
      <c r="I151" s="208" t="s">
        <v>926</v>
      </c>
      <c r="J151" s="208" t="s">
        <v>974</v>
      </c>
      <c r="K151" s="204"/>
    </row>
    <row r="152" spans="2:11" ht="15" customHeight="1" x14ac:dyDescent="0.3">
      <c r="B152" s="183"/>
      <c r="C152" s="208" t="s">
        <v>929</v>
      </c>
      <c r="D152" s="163"/>
      <c r="E152" s="163"/>
      <c r="F152" s="209" t="s">
        <v>930</v>
      </c>
      <c r="G152" s="163"/>
      <c r="H152" s="208" t="s">
        <v>963</v>
      </c>
      <c r="I152" s="208" t="s">
        <v>926</v>
      </c>
      <c r="J152" s="208">
        <v>50</v>
      </c>
      <c r="K152" s="204"/>
    </row>
    <row r="153" spans="2:11" ht="15" customHeight="1" x14ac:dyDescent="0.3">
      <c r="B153" s="183"/>
      <c r="C153" s="208" t="s">
        <v>932</v>
      </c>
      <c r="D153" s="163"/>
      <c r="E153" s="163"/>
      <c r="F153" s="209" t="s">
        <v>924</v>
      </c>
      <c r="G153" s="163"/>
      <c r="H153" s="208" t="s">
        <v>963</v>
      </c>
      <c r="I153" s="208" t="s">
        <v>934</v>
      </c>
      <c r="J153" s="208"/>
      <c r="K153" s="204"/>
    </row>
    <row r="154" spans="2:11" ht="15" customHeight="1" x14ac:dyDescent="0.3">
      <c r="B154" s="183"/>
      <c r="C154" s="208" t="s">
        <v>943</v>
      </c>
      <c r="D154" s="163"/>
      <c r="E154" s="163"/>
      <c r="F154" s="209" t="s">
        <v>930</v>
      </c>
      <c r="G154" s="163"/>
      <c r="H154" s="208" t="s">
        <v>963</v>
      </c>
      <c r="I154" s="208" t="s">
        <v>926</v>
      </c>
      <c r="J154" s="208">
        <v>50</v>
      </c>
      <c r="K154" s="204"/>
    </row>
    <row r="155" spans="2:11" ht="15" customHeight="1" x14ac:dyDescent="0.3">
      <c r="B155" s="183"/>
      <c r="C155" s="208" t="s">
        <v>951</v>
      </c>
      <c r="D155" s="163"/>
      <c r="E155" s="163"/>
      <c r="F155" s="209" t="s">
        <v>930</v>
      </c>
      <c r="G155" s="163"/>
      <c r="H155" s="208" t="s">
        <v>963</v>
      </c>
      <c r="I155" s="208" t="s">
        <v>926</v>
      </c>
      <c r="J155" s="208">
        <v>50</v>
      </c>
      <c r="K155" s="204"/>
    </row>
    <row r="156" spans="2:11" ht="15" customHeight="1" x14ac:dyDescent="0.3">
      <c r="B156" s="183"/>
      <c r="C156" s="208" t="s">
        <v>949</v>
      </c>
      <c r="D156" s="163"/>
      <c r="E156" s="163"/>
      <c r="F156" s="209" t="s">
        <v>930</v>
      </c>
      <c r="G156" s="163"/>
      <c r="H156" s="208" t="s">
        <v>963</v>
      </c>
      <c r="I156" s="208" t="s">
        <v>926</v>
      </c>
      <c r="J156" s="208">
        <v>50</v>
      </c>
      <c r="K156" s="204"/>
    </row>
    <row r="157" spans="2:11" ht="15" customHeight="1" x14ac:dyDescent="0.3">
      <c r="B157" s="183"/>
      <c r="C157" s="208" t="s">
        <v>58</v>
      </c>
      <c r="D157" s="163"/>
      <c r="E157" s="163"/>
      <c r="F157" s="209" t="s">
        <v>924</v>
      </c>
      <c r="G157" s="163"/>
      <c r="H157" s="208" t="s">
        <v>985</v>
      </c>
      <c r="I157" s="208" t="s">
        <v>926</v>
      </c>
      <c r="J157" s="208" t="s">
        <v>986</v>
      </c>
      <c r="K157" s="204"/>
    </row>
    <row r="158" spans="2:11" ht="15" customHeight="1" x14ac:dyDescent="0.3">
      <c r="B158" s="183"/>
      <c r="C158" s="208" t="s">
        <v>987</v>
      </c>
      <c r="D158" s="163"/>
      <c r="E158" s="163"/>
      <c r="F158" s="209" t="s">
        <v>924</v>
      </c>
      <c r="G158" s="163"/>
      <c r="H158" s="208" t="s">
        <v>988</v>
      </c>
      <c r="I158" s="208" t="s">
        <v>958</v>
      </c>
      <c r="J158" s="208"/>
      <c r="K158" s="204"/>
    </row>
    <row r="159" spans="2:11" ht="15" customHeight="1" x14ac:dyDescent="0.3">
      <c r="B159" s="210"/>
      <c r="C159" s="192"/>
      <c r="D159" s="192"/>
      <c r="E159" s="192"/>
      <c r="F159" s="192"/>
      <c r="G159" s="192"/>
      <c r="H159" s="192"/>
      <c r="I159" s="192"/>
      <c r="J159" s="192"/>
      <c r="K159" s="211"/>
    </row>
    <row r="160" spans="2:11" ht="18.75" customHeight="1" x14ac:dyDescent="0.3">
      <c r="B160" s="160"/>
      <c r="C160" s="163"/>
      <c r="D160" s="163"/>
      <c r="E160" s="163"/>
      <c r="F160" s="182"/>
      <c r="G160" s="163"/>
      <c r="H160" s="163"/>
      <c r="I160" s="163"/>
      <c r="J160" s="163"/>
      <c r="K160" s="160"/>
    </row>
    <row r="161" spans="2:11" ht="18.75" customHeight="1" x14ac:dyDescent="0.3">
      <c r="B161" s="169"/>
      <c r="C161" s="169"/>
      <c r="D161" s="169"/>
      <c r="E161" s="169"/>
      <c r="F161" s="169"/>
      <c r="G161" s="169"/>
      <c r="H161" s="169"/>
      <c r="I161" s="169"/>
      <c r="J161" s="169"/>
      <c r="K161" s="169"/>
    </row>
    <row r="162" spans="2:11" ht="7.5" customHeight="1" x14ac:dyDescent="0.3">
      <c r="B162" s="150"/>
      <c r="C162" s="151"/>
      <c r="D162" s="151"/>
      <c r="E162" s="151"/>
      <c r="F162" s="151"/>
      <c r="G162" s="151"/>
      <c r="H162" s="151"/>
      <c r="I162" s="151"/>
      <c r="J162" s="151"/>
      <c r="K162" s="152"/>
    </row>
    <row r="163" spans="2:11" ht="45" customHeight="1" x14ac:dyDescent="0.3">
      <c r="B163" s="154"/>
      <c r="C163" s="245" t="s">
        <v>989</v>
      </c>
      <c r="D163" s="245"/>
      <c r="E163" s="245"/>
      <c r="F163" s="245"/>
      <c r="G163" s="245"/>
      <c r="H163" s="245"/>
      <c r="I163" s="245"/>
      <c r="J163" s="245"/>
      <c r="K163" s="155"/>
    </row>
    <row r="164" spans="2:11" ht="17.25" customHeight="1" x14ac:dyDescent="0.3">
      <c r="B164" s="154"/>
      <c r="C164" s="175" t="s">
        <v>918</v>
      </c>
      <c r="D164" s="175"/>
      <c r="E164" s="175"/>
      <c r="F164" s="175" t="s">
        <v>919</v>
      </c>
      <c r="G164" s="212"/>
      <c r="H164" s="213" t="s">
        <v>66</v>
      </c>
      <c r="I164" s="213" t="s">
        <v>43</v>
      </c>
      <c r="J164" s="175" t="s">
        <v>920</v>
      </c>
      <c r="K164" s="155"/>
    </row>
    <row r="165" spans="2:11" ht="17.25" customHeight="1" x14ac:dyDescent="0.3">
      <c r="B165" s="156"/>
      <c r="C165" s="177" t="s">
        <v>921</v>
      </c>
      <c r="D165" s="177"/>
      <c r="E165" s="177"/>
      <c r="F165" s="178" t="s">
        <v>922</v>
      </c>
      <c r="G165" s="214"/>
      <c r="H165" s="215"/>
      <c r="I165" s="215"/>
      <c r="J165" s="177" t="s">
        <v>923</v>
      </c>
      <c r="K165" s="157"/>
    </row>
    <row r="166" spans="2:11" ht="5.25" customHeight="1" x14ac:dyDescent="0.3">
      <c r="B166" s="183"/>
      <c r="C166" s="180"/>
      <c r="D166" s="180"/>
      <c r="E166" s="180"/>
      <c r="F166" s="180"/>
      <c r="G166" s="181"/>
      <c r="H166" s="180"/>
      <c r="I166" s="180"/>
      <c r="J166" s="180"/>
      <c r="K166" s="204"/>
    </row>
    <row r="167" spans="2:11" ht="15" customHeight="1" x14ac:dyDescent="0.3">
      <c r="B167" s="183"/>
      <c r="C167" s="163" t="s">
        <v>927</v>
      </c>
      <c r="D167" s="163"/>
      <c r="E167" s="163"/>
      <c r="F167" s="182" t="s">
        <v>924</v>
      </c>
      <c r="G167" s="163"/>
      <c r="H167" s="163" t="s">
        <v>963</v>
      </c>
      <c r="I167" s="163" t="s">
        <v>926</v>
      </c>
      <c r="J167" s="163">
        <v>120</v>
      </c>
      <c r="K167" s="204"/>
    </row>
    <row r="168" spans="2:11" ht="15" customHeight="1" x14ac:dyDescent="0.3">
      <c r="B168" s="183"/>
      <c r="C168" s="163" t="s">
        <v>972</v>
      </c>
      <c r="D168" s="163"/>
      <c r="E168" s="163"/>
      <c r="F168" s="182" t="s">
        <v>924</v>
      </c>
      <c r="G168" s="163"/>
      <c r="H168" s="163" t="s">
        <v>973</v>
      </c>
      <c r="I168" s="163" t="s">
        <v>926</v>
      </c>
      <c r="J168" s="163" t="s">
        <v>974</v>
      </c>
      <c r="K168" s="204"/>
    </row>
    <row r="169" spans="2:11" ht="15" customHeight="1" x14ac:dyDescent="0.3">
      <c r="B169" s="183"/>
      <c r="C169" s="163" t="s">
        <v>873</v>
      </c>
      <c r="D169" s="163"/>
      <c r="E169" s="163"/>
      <c r="F169" s="182" t="s">
        <v>924</v>
      </c>
      <c r="G169" s="163"/>
      <c r="H169" s="163" t="s">
        <v>990</v>
      </c>
      <c r="I169" s="163" t="s">
        <v>926</v>
      </c>
      <c r="J169" s="163" t="s">
        <v>974</v>
      </c>
      <c r="K169" s="204"/>
    </row>
    <row r="170" spans="2:11" ht="15" customHeight="1" x14ac:dyDescent="0.3">
      <c r="B170" s="183"/>
      <c r="C170" s="163" t="s">
        <v>929</v>
      </c>
      <c r="D170" s="163"/>
      <c r="E170" s="163"/>
      <c r="F170" s="182" t="s">
        <v>930</v>
      </c>
      <c r="G170" s="163"/>
      <c r="H170" s="163" t="s">
        <v>990</v>
      </c>
      <c r="I170" s="163" t="s">
        <v>926</v>
      </c>
      <c r="J170" s="163">
        <v>50</v>
      </c>
      <c r="K170" s="204"/>
    </row>
    <row r="171" spans="2:11" ht="15" customHeight="1" x14ac:dyDescent="0.3">
      <c r="B171" s="183"/>
      <c r="C171" s="163" t="s">
        <v>932</v>
      </c>
      <c r="D171" s="163"/>
      <c r="E171" s="163"/>
      <c r="F171" s="182" t="s">
        <v>924</v>
      </c>
      <c r="G171" s="163"/>
      <c r="H171" s="163" t="s">
        <v>990</v>
      </c>
      <c r="I171" s="163" t="s">
        <v>934</v>
      </c>
      <c r="J171" s="163"/>
      <c r="K171" s="204"/>
    </row>
    <row r="172" spans="2:11" ht="15" customHeight="1" x14ac:dyDescent="0.3">
      <c r="B172" s="183"/>
      <c r="C172" s="163" t="s">
        <v>943</v>
      </c>
      <c r="D172" s="163"/>
      <c r="E172" s="163"/>
      <c r="F172" s="182" t="s">
        <v>930</v>
      </c>
      <c r="G172" s="163"/>
      <c r="H172" s="163" t="s">
        <v>990</v>
      </c>
      <c r="I172" s="163" t="s">
        <v>926</v>
      </c>
      <c r="J172" s="163">
        <v>50</v>
      </c>
      <c r="K172" s="204"/>
    </row>
    <row r="173" spans="2:11" ht="15" customHeight="1" x14ac:dyDescent="0.3">
      <c r="B173" s="183"/>
      <c r="C173" s="163" t="s">
        <v>951</v>
      </c>
      <c r="D173" s="163"/>
      <c r="E173" s="163"/>
      <c r="F173" s="182" t="s">
        <v>930</v>
      </c>
      <c r="G173" s="163"/>
      <c r="H173" s="163" t="s">
        <v>990</v>
      </c>
      <c r="I173" s="163" t="s">
        <v>926</v>
      </c>
      <c r="J173" s="163">
        <v>50</v>
      </c>
      <c r="K173" s="204"/>
    </row>
    <row r="174" spans="2:11" ht="15" customHeight="1" x14ac:dyDescent="0.3">
      <c r="B174" s="183"/>
      <c r="C174" s="163" t="s">
        <v>949</v>
      </c>
      <c r="D174" s="163"/>
      <c r="E174" s="163"/>
      <c r="F174" s="182" t="s">
        <v>930</v>
      </c>
      <c r="G174" s="163"/>
      <c r="H174" s="163" t="s">
        <v>990</v>
      </c>
      <c r="I174" s="163" t="s">
        <v>926</v>
      </c>
      <c r="J174" s="163">
        <v>50</v>
      </c>
      <c r="K174" s="204"/>
    </row>
    <row r="175" spans="2:11" ht="15" customHeight="1" x14ac:dyDescent="0.3">
      <c r="B175" s="183"/>
      <c r="C175" s="163" t="s">
        <v>65</v>
      </c>
      <c r="D175" s="163"/>
      <c r="E175" s="163"/>
      <c r="F175" s="182" t="s">
        <v>924</v>
      </c>
      <c r="G175" s="163"/>
      <c r="H175" s="163" t="s">
        <v>991</v>
      </c>
      <c r="I175" s="163" t="s">
        <v>992</v>
      </c>
      <c r="J175" s="163"/>
      <c r="K175" s="204"/>
    </row>
    <row r="176" spans="2:11" ht="15" customHeight="1" x14ac:dyDescent="0.3">
      <c r="B176" s="183"/>
      <c r="C176" s="163" t="s">
        <v>43</v>
      </c>
      <c r="D176" s="163"/>
      <c r="E176" s="163"/>
      <c r="F176" s="182" t="s">
        <v>924</v>
      </c>
      <c r="G176" s="163"/>
      <c r="H176" s="163" t="s">
        <v>993</v>
      </c>
      <c r="I176" s="163" t="s">
        <v>994</v>
      </c>
      <c r="J176" s="163">
        <v>1</v>
      </c>
      <c r="K176" s="204"/>
    </row>
    <row r="177" spans="2:11" ht="15" customHeight="1" x14ac:dyDescent="0.3">
      <c r="B177" s="183"/>
      <c r="C177" s="163" t="s">
        <v>42</v>
      </c>
      <c r="D177" s="163"/>
      <c r="E177" s="163"/>
      <c r="F177" s="182" t="s">
        <v>924</v>
      </c>
      <c r="G177" s="163"/>
      <c r="H177" s="163" t="s">
        <v>995</v>
      </c>
      <c r="I177" s="163" t="s">
        <v>926</v>
      </c>
      <c r="J177" s="163">
        <v>20</v>
      </c>
      <c r="K177" s="204"/>
    </row>
    <row r="178" spans="2:11" ht="15" customHeight="1" x14ac:dyDescent="0.3">
      <c r="B178" s="183"/>
      <c r="C178" s="163" t="s">
        <v>66</v>
      </c>
      <c r="D178" s="163"/>
      <c r="E178" s="163"/>
      <c r="F178" s="182" t="s">
        <v>924</v>
      </c>
      <c r="G178" s="163"/>
      <c r="H178" s="163" t="s">
        <v>996</v>
      </c>
      <c r="I178" s="163" t="s">
        <v>926</v>
      </c>
      <c r="J178" s="163">
        <v>255</v>
      </c>
      <c r="K178" s="204"/>
    </row>
    <row r="179" spans="2:11" ht="15" customHeight="1" x14ac:dyDescent="0.3">
      <c r="B179" s="183"/>
      <c r="C179" s="163" t="s">
        <v>67</v>
      </c>
      <c r="D179" s="163"/>
      <c r="E179" s="163"/>
      <c r="F179" s="182" t="s">
        <v>924</v>
      </c>
      <c r="G179" s="163"/>
      <c r="H179" s="163" t="s">
        <v>889</v>
      </c>
      <c r="I179" s="163" t="s">
        <v>926</v>
      </c>
      <c r="J179" s="163">
        <v>10</v>
      </c>
      <c r="K179" s="204"/>
    </row>
    <row r="180" spans="2:11" ht="15" customHeight="1" x14ac:dyDescent="0.3">
      <c r="B180" s="183"/>
      <c r="C180" s="163" t="s">
        <v>68</v>
      </c>
      <c r="D180" s="163"/>
      <c r="E180" s="163"/>
      <c r="F180" s="182" t="s">
        <v>924</v>
      </c>
      <c r="G180" s="163"/>
      <c r="H180" s="163" t="s">
        <v>997</v>
      </c>
      <c r="I180" s="163" t="s">
        <v>958</v>
      </c>
      <c r="J180" s="163"/>
      <c r="K180" s="204"/>
    </row>
    <row r="181" spans="2:11" ht="15" customHeight="1" x14ac:dyDescent="0.3">
      <c r="B181" s="183"/>
      <c r="C181" s="163" t="s">
        <v>998</v>
      </c>
      <c r="D181" s="163"/>
      <c r="E181" s="163"/>
      <c r="F181" s="182" t="s">
        <v>924</v>
      </c>
      <c r="G181" s="163"/>
      <c r="H181" s="163" t="s">
        <v>999</v>
      </c>
      <c r="I181" s="163" t="s">
        <v>958</v>
      </c>
      <c r="J181" s="163"/>
      <c r="K181" s="204"/>
    </row>
    <row r="182" spans="2:11" ht="15" customHeight="1" x14ac:dyDescent="0.3">
      <c r="B182" s="183"/>
      <c r="C182" s="163" t="s">
        <v>987</v>
      </c>
      <c r="D182" s="163"/>
      <c r="E182" s="163"/>
      <c r="F182" s="182" t="s">
        <v>924</v>
      </c>
      <c r="G182" s="163"/>
      <c r="H182" s="163" t="s">
        <v>1000</v>
      </c>
      <c r="I182" s="163" t="s">
        <v>958</v>
      </c>
      <c r="J182" s="163"/>
      <c r="K182" s="204"/>
    </row>
    <row r="183" spans="2:11" ht="15" customHeight="1" x14ac:dyDescent="0.3">
      <c r="B183" s="183"/>
      <c r="C183" s="163" t="s">
        <v>70</v>
      </c>
      <c r="D183" s="163"/>
      <c r="E183" s="163"/>
      <c r="F183" s="182" t="s">
        <v>930</v>
      </c>
      <c r="G183" s="163"/>
      <c r="H183" s="163" t="s">
        <v>1001</v>
      </c>
      <c r="I183" s="163" t="s">
        <v>926</v>
      </c>
      <c r="J183" s="163">
        <v>50</v>
      </c>
      <c r="K183" s="204"/>
    </row>
    <row r="184" spans="2:11" ht="15" customHeight="1" x14ac:dyDescent="0.3">
      <c r="B184" s="183"/>
      <c r="C184" s="163" t="s">
        <v>1002</v>
      </c>
      <c r="D184" s="163"/>
      <c r="E184" s="163"/>
      <c r="F184" s="182" t="s">
        <v>930</v>
      </c>
      <c r="G184" s="163"/>
      <c r="H184" s="163" t="s">
        <v>1003</v>
      </c>
      <c r="I184" s="163" t="s">
        <v>1004</v>
      </c>
      <c r="J184" s="163"/>
      <c r="K184" s="204"/>
    </row>
    <row r="185" spans="2:11" ht="15" customHeight="1" x14ac:dyDescent="0.3">
      <c r="B185" s="183"/>
      <c r="C185" s="163" t="s">
        <v>1005</v>
      </c>
      <c r="D185" s="163"/>
      <c r="E185" s="163"/>
      <c r="F185" s="182" t="s">
        <v>930</v>
      </c>
      <c r="G185" s="163"/>
      <c r="H185" s="163" t="s">
        <v>1006</v>
      </c>
      <c r="I185" s="163" t="s">
        <v>1004</v>
      </c>
      <c r="J185" s="163"/>
      <c r="K185" s="204"/>
    </row>
    <row r="186" spans="2:11" ht="15" customHeight="1" x14ac:dyDescent="0.3">
      <c r="B186" s="183"/>
      <c r="C186" s="163" t="s">
        <v>1007</v>
      </c>
      <c r="D186" s="163"/>
      <c r="E186" s="163"/>
      <c r="F186" s="182" t="s">
        <v>930</v>
      </c>
      <c r="G186" s="163"/>
      <c r="H186" s="163" t="s">
        <v>1008</v>
      </c>
      <c r="I186" s="163" t="s">
        <v>1004</v>
      </c>
      <c r="J186" s="163"/>
      <c r="K186" s="204"/>
    </row>
    <row r="187" spans="2:11" ht="15" customHeight="1" x14ac:dyDescent="0.3">
      <c r="B187" s="183"/>
      <c r="C187" s="216" t="s">
        <v>1009</v>
      </c>
      <c r="D187" s="163"/>
      <c r="E187" s="163"/>
      <c r="F187" s="182" t="s">
        <v>930</v>
      </c>
      <c r="G187" s="163"/>
      <c r="H187" s="163" t="s">
        <v>1010</v>
      </c>
      <c r="I187" s="163" t="s">
        <v>1011</v>
      </c>
      <c r="J187" s="217" t="s">
        <v>1012</v>
      </c>
      <c r="K187" s="204"/>
    </row>
    <row r="188" spans="2:11" ht="15" customHeight="1" x14ac:dyDescent="0.3">
      <c r="B188" s="183"/>
      <c r="C188" s="168" t="s">
        <v>33</v>
      </c>
      <c r="D188" s="163"/>
      <c r="E188" s="163"/>
      <c r="F188" s="182" t="s">
        <v>924</v>
      </c>
      <c r="G188" s="163"/>
      <c r="H188" s="160" t="s">
        <v>1013</v>
      </c>
      <c r="I188" s="163" t="s">
        <v>1014</v>
      </c>
      <c r="J188" s="163"/>
      <c r="K188" s="204"/>
    </row>
    <row r="189" spans="2:11" ht="15" customHeight="1" x14ac:dyDescent="0.3">
      <c r="B189" s="183"/>
      <c r="C189" s="168" t="s">
        <v>1015</v>
      </c>
      <c r="D189" s="163"/>
      <c r="E189" s="163"/>
      <c r="F189" s="182" t="s">
        <v>924</v>
      </c>
      <c r="G189" s="163"/>
      <c r="H189" s="163" t="s">
        <v>1016</v>
      </c>
      <c r="I189" s="163" t="s">
        <v>958</v>
      </c>
      <c r="J189" s="163"/>
      <c r="K189" s="204"/>
    </row>
    <row r="190" spans="2:11" ht="15" customHeight="1" x14ac:dyDescent="0.3">
      <c r="B190" s="183"/>
      <c r="C190" s="168" t="s">
        <v>1017</v>
      </c>
      <c r="D190" s="163"/>
      <c r="E190" s="163"/>
      <c r="F190" s="182" t="s">
        <v>924</v>
      </c>
      <c r="G190" s="163"/>
      <c r="H190" s="163" t="s">
        <v>1018</v>
      </c>
      <c r="I190" s="163" t="s">
        <v>958</v>
      </c>
      <c r="J190" s="163"/>
      <c r="K190" s="204"/>
    </row>
    <row r="191" spans="2:11" ht="15" customHeight="1" x14ac:dyDescent="0.3">
      <c r="B191" s="183"/>
      <c r="C191" s="168" t="s">
        <v>1019</v>
      </c>
      <c r="D191" s="163"/>
      <c r="E191" s="163"/>
      <c r="F191" s="182" t="s">
        <v>930</v>
      </c>
      <c r="G191" s="163"/>
      <c r="H191" s="163" t="s">
        <v>1020</v>
      </c>
      <c r="I191" s="163" t="s">
        <v>958</v>
      </c>
      <c r="J191" s="163"/>
      <c r="K191" s="204"/>
    </row>
    <row r="192" spans="2:11" ht="15" customHeight="1" x14ac:dyDescent="0.3">
      <c r="B192" s="210"/>
      <c r="C192" s="218"/>
      <c r="D192" s="192"/>
      <c r="E192" s="192"/>
      <c r="F192" s="192"/>
      <c r="G192" s="192"/>
      <c r="H192" s="192"/>
      <c r="I192" s="192"/>
      <c r="J192" s="192"/>
      <c r="K192" s="211"/>
    </row>
    <row r="193" spans="2:11" ht="18.75" customHeight="1" x14ac:dyDescent="0.3">
      <c r="B193" s="160"/>
      <c r="C193" s="163"/>
      <c r="D193" s="163"/>
      <c r="E193" s="163"/>
      <c r="F193" s="182"/>
      <c r="G193" s="163"/>
      <c r="H193" s="163"/>
      <c r="I193" s="163"/>
      <c r="J193" s="163"/>
      <c r="K193" s="160"/>
    </row>
    <row r="194" spans="2:11" ht="18.75" customHeight="1" x14ac:dyDescent="0.3">
      <c r="B194" s="160"/>
      <c r="C194" s="163"/>
      <c r="D194" s="163"/>
      <c r="E194" s="163"/>
      <c r="F194" s="182"/>
      <c r="G194" s="163"/>
      <c r="H194" s="163"/>
      <c r="I194" s="163"/>
      <c r="J194" s="163"/>
      <c r="K194" s="160"/>
    </row>
    <row r="195" spans="2:11" ht="18.75" customHeight="1" x14ac:dyDescent="0.3">
      <c r="B195" s="169"/>
      <c r="C195" s="169"/>
      <c r="D195" s="169"/>
      <c r="E195" s="169"/>
      <c r="F195" s="169"/>
      <c r="G195" s="169"/>
      <c r="H195" s="169"/>
      <c r="I195" s="169"/>
      <c r="J195" s="169"/>
      <c r="K195" s="169"/>
    </row>
    <row r="196" spans="2:11" x14ac:dyDescent="0.3">
      <c r="B196" s="150"/>
      <c r="C196" s="151"/>
      <c r="D196" s="151"/>
      <c r="E196" s="151"/>
      <c r="F196" s="151"/>
      <c r="G196" s="151"/>
      <c r="H196" s="151"/>
      <c r="I196" s="151"/>
      <c r="J196" s="151"/>
      <c r="K196" s="152"/>
    </row>
    <row r="197" spans="2:11" ht="22.2" x14ac:dyDescent="0.3">
      <c r="B197" s="154"/>
      <c r="C197" s="245" t="s">
        <v>1021</v>
      </c>
      <c r="D197" s="245"/>
      <c r="E197" s="245"/>
      <c r="F197" s="245"/>
      <c r="G197" s="245"/>
      <c r="H197" s="245"/>
      <c r="I197" s="245"/>
      <c r="J197" s="245"/>
      <c r="K197" s="155"/>
    </row>
    <row r="198" spans="2:11" ht="25.5" customHeight="1" x14ac:dyDescent="0.3">
      <c r="B198" s="154"/>
      <c r="C198" s="219" t="s">
        <v>1022</v>
      </c>
      <c r="D198" s="219"/>
      <c r="E198" s="219"/>
      <c r="F198" s="219" t="s">
        <v>1023</v>
      </c>
      <c r="G198" s="220"/>
      <c r="H198" s="244" t="s">
        <v>1024</v>
      </c>
      <c r="I198" s="244"/>
      <c r="J198" s="244"/>
      <c r="K198" s="155"/>
    </row>
    <row r="199" spans="2:11" ht="5.25" customHeight="1" x14ac:dyDescent="0.3">
      <c r="B199" s="183"/>
      <c r="C199" s="180"/>
      <c r="D199" s="180"/>
      <c r="E199" s="180"/>
      <c r="F199" s="180"/>
      <c r="G199" s="163"/>
      <c r="H199" s="180"/>
      <c r="I199" s="180"/>
      <c r="J199" s="180"/>
      <c r="K199" s="204"/>
    </row>
    <row r="200" spans="2:11" ht="15" customHeight="1" x14ac:dyDescent="0.3">
      <c r="B200" s="183"/>
      <c r="C200" s="163" t="s">
        <v>1014</v>
      </c>
      <c r="D200" s="163"/>
      <c r="E200" s="163"/>
      <c r="F200" s="182" t="s">
        <v>34</v>
      </c>
      <c r="G200" s="163"/>
      <c r="H200" s="243" t="s">
        <v>1025</v>
      </c>
      <c r="I200" s="243"/>
      <c r="J200" s="243"/>
      <c r="K200" s="204"/>
    </row>
    <row r="201" spans="2:11" ht="15" customHeight="1" x14ac:dyDescent="0.3">
      <c r="B201" s="183"/>
      <c r="C201" s="189"/>
      <c r="D201" s="163"/>
      <c r="E201" s="163"/>
      <c r="F201" s="182" t="s">
        <v>35</v>
      </c>
      <c r="G201" s="163"/>
      <c r="H201" s="243" t="s">
        <v>1026</v>
      </c>
      <c r="I201" s="243"/>
      <c r="J201" s="243"/>
      <c r="K201" s="204"/>
    </row>
    <row r="202" spans="2:11" ht="15" customHeight="1" x14ac:dyDescent="0.3">
      <c r="B202" s="183"/>
      <c r="C202" s="189"/>
      <c r="D202" s="163"/>
      <c r="E202" s="163"/>
      <c r="F202" s="182" t="s">
        <v>38</v>
      </c>
      <c r="G202" s="163"/>
      <c r="H202" s="243" t="s">
        <v>1027</v>
      </c>
      <c r="I202" s="243"/>
      <c r="J202" s="243"/>
      <c r="K202" s="204"/>
    </row>
    <row r="203" spans="2:11" ht="15" customHeight="1" x14ac:dyDescent="0.3">
      <c r="B203" s="183"/>
      <c r="C203" s="163"/>
      <c r="D203" s="163"/>
      <c r="E203" s="163"/>
      <c r="F203" s="182" t="s">
        <v>36</v>
      </c>
      <c r="G203" s="163"/>
      <c r="H203" s="243" t="s">
        <v>1028</v>
      </c>
      <c r="I203" s="243"/>
      <c r="J203" s="243"/>
      <c r="K203" s="204"/>
    </row>
    <row r="204" spans="2:11" ht="15" customHeight="1" x14ac:dyDescent="0.3">
      <c r="B204" s="183"/>
      <c r="C204" s="163"/>
      <c r="D204" s="163"/>
      <c r="E204" s="163"/>
      <c r="F204" s="182" t="s">
        <v>37</v>
      </c>
      <c r="G204" s="163"/>
      <c r="H204" s="243" t="s">
        <v>1029</v>
      </c>
      <c r="I204" s="243"/>
      <c r="J204" s="243"/>
      <c r="K204" s="204"/>
    </row>
    <row r="205" spans="2:11" ht="15" customHeight="1" x14ac:dyDescent="0.3">
      <c r="B205" s="183"/>
      <c r="C205" s="163"/>
      <c r="D205" s="163"/>
      <c r="E205" s="163"/>
      <c r="F205" s="182"/>
      <c r="G205" s="163"/>
      <c r="H205" s="163"/>
      <c r="I205" s="163"/>
      <c r="J205" s="163"/>
      <c r="K205" s="204"/>
    </row>
    <row r="206" spans="2:11" ht="15" customHeight="1" x14ac:dyDescent="0.3">
      <c r="B206" s="183"/>
      <c r="C206" s="163" t="s">
        <v>970</v>
      </c>
      <c r="D206" s="163"/>
      <c r="E206" s="163"/>
      <c r="F206" s="182" t="s">
        <v>49</v>
      </c>
      <c r="G206" s="163"/>
      <c r="H206" s="243" t="s">
        <v>1030</v>
      </c>
      <c r="I206" s="243"/>
      <c r="J206" s="243"/>
      <c r="K206" s="204"/>
    </row>
    <row r="207" spans="2:11" ht="15" customHeight="1" x14ac:dyDescent="0.3">
      <c r="B207" s="183"/>
      <c r="C207" s="189"/>
      <c r="D207" s="163"/>
      <c r="E207" s="163"/>
      <c r="F207" s="182" t="s">
        <v>870</v>
      </c>
      <c r="G207" s="163"/>
      <c r="H207" s="243" t="s">
        <v>871</v>
      </c>
      <c r="I207" s="243"/>
      <c r="J207" s="243"/>
      <c r="K207" s="204"/>
    </row>
    <row r="208" spans="2:11" ht="15" customHeight="1" x14ac:dyDescent="0.3">
      <c r="B208" s="183"/>
      <c r="C208" s="163"/>
      <c r="D208" s="163"/>
      <c r="E208" s="163"/>
      <c r="F208" s="182" t="s">
        <v>868</v>
      </c>
      <c r="G208" s="163"/>
      <c r="H208" s="243" t="s">
        <v>1031</v>
      </c>
      <c r="I208" s="243"/>
      <c r="J208" s="243"/>
      <c r="K208" s="204"/>
    </row>
    <row r="209" spans="2:11" ht="15" customHeight="1" x14ac:dyDescent="0.3">
      <c r="B209" s="221"/>
      <c r="C209" s="189"/>
      <c r="D209" s="189"/>
      <c r="E209" s="189"/>
      <c r="F209" s="182" t="s">
        <v>46</v>
      </c>
      <c r="G209" s="168"/>
      <c r="H209" s="242" t="s">
        <v>872</v>
      </c>
      <c r="I209" s="242"/>
      <c r="J209" s="242"/>
      <c r="K209" s="222"/>
    </row>
    <row r="210" spans="2:11" ht="15" customHeight="1" x14ac:dyDescent="0.3">
      <c r="B210" s="221"/>
      <c r="C210" s="189"/>
      <c r="D210" s="189"/>
      <c r="E210" s="189"/>
      <c r="F210" s="182" t="s">
        <v>855</v>
      </c>
      <c r="G210" s="168"/>
      <c r="H210" s="242" t="s">
        <v>1032</v>
      </c>
      <c r="I210" s="242"/>
      <c r="J210" s="242"/>
      <c r="K210" s="222"/>
    </row>
    <row r="211" spans="2:11" ht="15" customHeight="1" x14ac:dyDescent="0.3">
      <c r="B211" s="221"/>
      <c r="C211" s="189"/>
      <c r="D211" s="189"/>
      <c r="E211" s="189"/>
      <c r="F211" s="223"/>
      <c r="G211" s="168"/>
      <c r="H211" s="224"/>
      <c r="I211" s="224"/>
      <c r="J211" s="224"/>
      <c r="K211" s="222"/>
    </row>
    <row r="212" spans="2:11" ht="15" customHeight="1" x14ac:dyDescent="0.3">
      <c r="B212" s="221"/>
      <c r="C212" s="163" t="s">
        <v>994</v>
      </c>
      <c r="D212" s="189"/>
      <c r="E212" s="189"/>
      <c r="F212" s="182">
        <v>1</v>
      </c>
      <c r="G212" s="168"/>
      <c r="H212" s="242" t="s">
        <v>1033</v>
      </c>
      <c r="I212" s="242"/>
      <c r="J212" s="242"/>
      <c r="K212" s="222"/>
    </row>
    <row r="213" spans="2:11" ht="15" customHeight="1" x14ac:dyDescent="0.3">
      <c r="B213" s="221"/>
      <c r="C213" s="189"/>
      <c r="D213" s="189"/>
      <c r="E213" s="189"/>
      <c r="F213" s="182">
        <v>2</v>
      </c>
      <c r="G213" s="168"/>
      <c r="H213" s="242" t="s">
        <v>1034</v>
      </c>
      <c r="I213" s="242"/>
      <c r="J213" s="242"/>
      <c r="K213" s="222"/>
    </row>
    <row r="214" spans="2:11" ht="15" customHeight="1" x14ac:dyDescent="0.3">
      <c r="B214" s="221"/>
      <c r="C214" s="189"/>
      <c r="D214" s="189"/>
      <c r="E214" s="189"/>
      <c r="F214" s="182">
        <v>3</v>
      </c>
      <c r="G214" s="168"/>
      <c r="H214" s="242" t="s">
        <v>1035</v>
      </c>
      <c r="I214" s="242"/>
      <c r="J214" s="242"/>
      <c r="K214" s="222"/>
    </row>
    <row r="215" spans="2:11" ht="15" customHeight="1" x14ac:dyDescent="0.3">
      <c r="B215" s="221"/>
      <c r="C215" s="189"/>
      <c r="D215" s="189"/>
      <c r="E215" s="189"/>
      <c r="F215" s="182">
        <v>4</v>
      </c>
      <c r="G215" s="168"/>
      <c r="H215" s="242" t="s">
        <v>1036</v>
      </c>
      <c r="I215" s="242"/>
      <c r="J215" s="242"/>
      <c r="K215" s="222"/>
    </row>
    <row r="216" spans="2:11" ht="12.75" customHeight="1" x14ac:dyDescent="0.3">
      <c r="B216" s="225"/>
      <c r="C216" s="226"/>
      <c r="D216" s="226"/>
      <c r="E216" s="226"/>
      <c r="F216" s="226"/>
      <c r="G216" s="226"/>
      <c r="H216" s="226"/>
      <c r="I216" s="226"/>
      <c r="J216" s="226"/>
      <c r="K216" s="227"/>
    </row>
  </sheetData>
  <sheetProtection algorithmName="SHA-512" hashValue="mM15dlMwEnsjm484rkGxo+xSXmtTW3apecC3TPjGdNTZqzkpsRBQ9bBr96AFxb32iL4r7N4EOBBTmp/mONqQOQ==" saltValue="1D/p2qBq036xayTXMKX30Q==" spinCount="100000" sheet="1" objects="1" scenarios="1"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D.1.1 - Bourací a stavebn...</vt:lpstr>
      <vt:lpstr>Pokyny pro vyplnění</vt:lpstr>
      <vt:lpstr>'D.1.1 - Bourací a stavebn...'!Názvy_tisku</vt:lpstr>
      <vt:lpstr>'D.1.1 - Bourací a stavebn...'!Oblast_tisku</vt:lpstr>
      <vt:lpstr>'Pokyny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Krčál</dc:creator>
  <cp:lastModifiedBy>Jan Fried</cp:lastModifiedBy>
  <dcterms:created xsi:type="dcterms:W3CDTF">2018-09-23T16:01:00Z</dcterms:created>
  <dcterms:modified xsi:type="dcterms:W3CDTF">2018-09-25T12:16:54Z</dcterms:modified>
</cp:coreProperties>
</file>